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da899a7626d8f2ef/デスクトップ/シニア会/"/>
    </mc:Choice>
  </mc:AlternateContent>
  <xr:revisionPtr revIDLastSave="15" documentId="13_ncr:1_{D972E843-7FA5-49EC-90D7-3554EB3C3779}" xr6:coauthVersionLast="47" xr6:coauthVersionMax="47" xr10:uidLastSave="{7494D249-2FA4-467E-A7A5-56EEA596B4D5}"/>
  <bookViews>
    <workbookView xWindow="-108" yWindow="-108" windowWidth="23256" windowHeight="12576" xr2:uid="{00000000-000D-0000-FFFF-FFFF00000000}"/>
  </bookViews>
  <sheets>
    <sheet name="2024 0405" sheetId="38" r:id="rId1"/>
    <sheet name="2023 1208" sheetId="37" r:id="rId2"/>
    <sheet name="2023 1013" sheetId="36" r:id="rId3"/>
    <sheet name="2022 1209" sheetId="35" r:id="rId4"/>
    <sheet name="2022 1014" sheetId="34" r:id="rId5"/>
    <sheet name="2022 0603" sheetId="33" r:id="rId6"/>
    <sheet name="2022 04 01" sheetId="32" r:id="rId7"/>
    <sheet name="2021 12 10" sheetId="31" r:id="rId8"/>
    <sheet name="2021 04 02" sheetId="30" r:id="rId9"/>
    <sheet name="APR15" sheetId="2" r:id="rId10"/>
    <sheet name="Sheet3" sheetId="3" r:id="rId11"/>
    <sheet name="Sheet6" sheetId="4" r:id="rId12"/>
    <sheet name="Sheet7" sheetId="5" r:id="rId13"/>
    <sheet name="Sheet8" sheetId="6" r:id="rId14"/>
    <sheet name="AUG15" sheetId="7" r:id="rId15"/>
    <sheet name="OCT02" sheetId="8" r:id="rId16"/>
    <sheet name="Sheet12" sheetId="9" r:id="rId17"/>
    <sheet name="DEC15" sheetId="10" r:id="rId18"/>
    <sheet name="APR16" sheetId="11" r:id="rId19"/>
    <sheet name="AUG16" sheetId="12" r:id="rId20"/>
    <sheet name="OCT16" sheetId="13" r:id="rId21"/>
    <sheet name="DEC2" sheetId="14" r:id="rId22"/>
    <sheet name="APR17" sheetId="15" r:id="rId23"/>
    <sheet name="JUN17" sheetId="16" r:id="rId24"/>
    <sheet name="OCT17" sheetId="17" r:id="rId25"/>
    <sheet name="DEC17" sheetId="18" r:id="rId26"/>
    <sheet name="APR18" sheetId="19" r:id="rId27"/>
    <sheet name="JUN18" sheetId="20" r:id="rId28"/>
    <sheet name="OCT18" sheetId="21" r:id="rId29"/>
    <sheet name="DEC18" sheetId="22" r:id="rId30"/>
    <sheet name="APR05" sheetId="23" r:id="rId31"/>
    <sheet name="190726" sheetId="24" r:id="rId32"/>
    <sheet name="191011" sheetId="25" r:id="rId33"/>
    <sheet name="191213" sheetId="26" r:id="rId34"/>
    <sheet name="200403" sheetId="27" r:id="rId35"/>
    <sheet name="201030" sheetId="28" r:id="rId36"/>
    <sheet name="201211" sheetId="29" r:id="rId37"/>
    <sheet name="Sheet1" sheetId="1" r:id="rId38"/>
  </sheets>
  <definedNames>
    <definedName name="シニア会ゴルフ同好会_２０１３年度・8月５日__６３回大会・ロータリー_参加者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8" l="1"/>
  <c r="H19" i="38"/>
  <c r="F19" i="38"/>
  <c r="F13" i="38"/>
  <c r="H13" i="38" s="1"/>
  <c r="F27" i="38"/>
  <c r="H27" i="38" s="1"/>
  <c r="F28" i="38"/>
  <c r="H28" i="38" s="1"/>
  <c r="F26" i="38"/>
  <c r="H26" i="38" s="1"/>
  <c r="F25" i="38"/>
  <c r="H25" i="38" s="1"/>
  <c r="F24" i="38"/>
  <c r="H24" i="38" s="1"/>
  <c r="F23" i="38"/>
  <c r="H23" i="38" s="1"/>
  <c r="F22" i="38"/>
  <c r="H22" i="38" s="1"/>
  <c r="F21" i="38"/>
  <c r="H21" i="38" s="1"/>
  <c r="F20" i="38"/>
  <c r="H20" i="38" s="1"/>
  <c r="F18" i="38"/>
  <c r="H18" i="38" s="1"/>
  <c r="F17" i="38"/>
  <c r="H17" i="38" s="1"/>
  <c r="F16" i="38"/>
  <c r="H16" i="38" s="1"/>
  <c r="F15" i="38"/>
  <c r="H15" i="38" s="1"/>
  <c r="F14" i="38"/>
  <c r="H14" i="38" s="1"/>
  <c r="F12" i="38"/>
  <c r="H12" i="38" s="1"/>
  <c r="F11" i="38"/>
  <c r="H11" i="38" s="1"/>
  <c r="F10" i="38"/>
  <c r="H10" i="38" s="1"/>
  <c r="F9" i="38"/>
  <c r="H9" i="38" s="1"/>
  <c r="F8" i="38"/>
  <c r="H8" i="38" s="1"/>
  <c r="F7" i="38"/>
  <c r="H7" i="38" s="1"/>
  <c r="F6" i="38"/>
  <c r="H6" i="38" s="1"/>
  <c r="F5" i="38"/>
  <c r="H5" i="38" s="1"/>
  <c r="F4" i="38"/>
  <c r="H4" i="38" s="1"/>
  <c r="F28" i="37"/>
  <c r="F12" i="37"/>
  <c r="F13" i="37"/>
  <c r="H13" i="37" s="1"/>
  <c r="F14" i="37"/>
  <c r="H14" i="37" s="1"/>
  <c r="F15" i="37"/>
  <c r="F16" i="37"/>
  <c r="H16" i="37" s="1"/>
  <c r="F17" i="37"/>
  <c r="H17" i="37" s="1"/>
  <c r="F18" i="37"/>
  <c r="H18" i="37" s="1"/>
  <c r="F19" i="37"/>
  <c r="H19" i="37" s="1"/>
  <c r="F20" i="37"/>
  <c r="H20" i="37" s="1"/>
  <c r="F21" i="37"/>
  <c r="H21" i="37" s="1"/>
  <c r="F22" i="37"/>
  <c r="F23" i="37"/>
  <c r="H23" i="37" s="1"/>
  <c r="F24" i="37"/>
  <c r="H24" i="37" s="1"/>
  <c r="F25" i="37"/>
  <c r="H25" i="37" s="1"/>
  <c r="F26" i="37"/>
  <c r="H26" i="37" s="1"/>
  <c r="H22" i="37"/>
  <c r="H15" i="37"/>
  <c r="H12" i="37"/>
  <c r="F11" i="37"/>
  <c r="H11" i="37" s="1"/>
  <c r="F10" i="37"/>
  <c r="H10" i="37" s="1"/>
  <c r="F9" i="37"/>
  <c r="H9" i="37" s="1"/>
  <c r="F8" i="37"/>
  <c r="H8" i="37" s="1"/>
  <c r="F7" i="37"/>
  <c r="H7" i="37" s="1"/>
  <c r="F6" i="37"/>
  <c r="H6" i="37" s="1"/>
  <c r="F5" i="37"/>
  <c r="H5" i="37" s="1"/>
  <c r="F4" i="37"/>
  <c r="H4" i="37" s="1"/>
  <c r="F26" i="36"/>
  <c r="H5" i="36"/>
  <c r="H9" i="36"/>
  <c r="H12" i="36"/>
  <c r="F5" i="36"/>
  <c r="F6" i="36"/>
  <c r="H6" i="36" s="1"/>
  <c r="F7" i="36"/>
  <c r="H7" i="36" s="1"/>
  <c r="F8" i="36"/>
  <c r="H8" i="36" s="1"/>
  <c r="F9" i="36"/>
  <c r="F10" i="36"/>
  <c r="H10" i="36" s="1"/>
  <c r="F11" i="36"/>
  <c r="H11" i="36" s="1"/>
  <c r="F12" i="36"/>
  <c r="F13" i="36"/>
  <c r="H13" i="36" s="1"/>
  <c r="F14" i="36"/>
  <c r="H14" i="36" s="1"/>
  <c r="F15" i="36"/>
  <c r="H15" i="36" s="1"/>
  <c r="F16" i="36"/>
  <c r="H16" i="36" s="1"/>
  <c r="F17" i="36"/>
  <c r="H17" i="36" s="1"/>
  <c r="F18" i="36"/>
  <c r="H18" i="36" s="1"/>
  <c r="F19" i="36"/>
  <c r="H19" i="36" s="1"/>
  <c r="F20" i="36"/>
  <c r="H20" i="36" s="1"/>
  <c r="F21" i="36"/>
  <c r="H21" i="36" s="1"/>
  <c r="F22" i="36"/>
  <c r="H22" i="36" s="1"/>
  <c r="F23" i="36"/>
  <c r="H23" i="36" s="1"/>
  <c r="F24" i="36"/>
  <c r="H24" i="36" s="1"/>
  <c r="F4" i="36"/>
  <c r="H4" i="36" s="1"/>
  <c r="H33" i="35"/>
  <c r="F20" i="35"/>
  <c r="H20" i="35" s="1"/>
  <c r="F5" i="35"/>
  <c r="H5" i="35" s="1"/>
  <c r="F6" i="35"/>
  <c r="H6" i="35" s="1"/>
  <c r="F7" i="35"/>
  <c r="H7" i="35" s="1"/>
  <c r="F8" i="35"/>
  <c r="H8" i="35" s="1"/>
  <c r="F9" i="35"/>
  <c r="H9" i="35" s="1"/>
  <c r="F10" i="35"/>
  <c r="H10" i="35" s="1"/>
  <c r="F11" i="35"/>
  <c r="H11" i="35" s="1"/>
  <c r="F12" i="35"/>
  <c r="F13" i="35"/>
  <c r="H13" i="35" s="1"/>
  <c r="F14" i="35"/>
  <c r="H14" i="35" s="1"/>
  <c r="F15" i="35"/>
  <c r="H15" i="35" s="1"/>
  <c r="F16" i="35"/>
  <c r="F17" i="35"/>
  <c r="H17" i="35" s="1"/>
  <c r="F18" i="35"/>
  <c r="H18" i="35" s="1"/>
  <c r="F19" i="35"/>
  <c r="H19" i="35" s="1"/>
  <c r="F21" i="35"/>
  <c r="H21" i="35" s="1"/>
  <c r="F22" i="35"/>
  <c r="H22" i="35" s="1"/>
  <c r="F23" i="35"/>
  <c r="H23" i="35" s="1"/>
  <c r="F24" i="35"/>
  <c r="F25" i="35"/>
  <c r="H25" i="35" s="1"/>
  <c r="F26" i="35"/>
  <c r="H26" i="35" s="1"/>
  <c r="F27" i="35"/>
  <c r="H27" i="35" s="1"/>
  <c r="F28" i="35"/>
  <c r="H28" i="35" s="1"/>
  <c r="F29" i="35"/>
  <c r="H29" i="35" s="1"/>
  <c r="F30" i="35"/>
  <c r="H30" i="35" s="1"/>
  <c r="F31" i="35"/>
  <c r="H31" i="35" s="1"/>
  <c r="F32" i="35"/>
  <c r="F33" i="35"/>
  <c r="F34" i="35"/>
  <c r="H34" i="35" s="1"/>
  <c r="F4" i="35"/>
  <c r="H38" i="35"/>
  <c r="F38" i="35"/>
  <c r="H37" i="35"/>
  <c r="F37" i="35"/>
  <c r="F36" i="35"/>
  <c r="H32" i="35"/>
  <c r="H24" i="35"/>
  <c r="H16" i="35"/>
  <c r="H12" i="35"/>
  <c r="H4" i="35"/>
  <c r="F36" i="34"/>
  <c r="F26" i="34"/>
  <c r="H26" i="34" s="1"/>
  <c r="F27" i="34"/>
  <c r="H27" i="34" s="1"/>
  <c r="F28" i="34"/>
  <c r="H28" i="34" s="1"/>
  <c r="F29" i="34"/>
  <c r="H29" i="34" s="1"/>
  <c r="F30" i="34"/>
  <c r="H30" i="34"/>
  <c r="F31" i="34"/>
  <c r="H31" i="34" s="1"/>
  <c r="F32" i="34"/>
  <c r="H32" i="34"/>
  <c r="F38" i="34"/>
  <c r="H38" i="34" s="1"/>
  <c r="F37" i="34"/>
  <c r="H37" i="34" s="1"/>
  <c r="F25" i="34"/>
  <c r="H25" i="34" s="1"/>
  <c r="F24" i="34"/>
  <c r="H24" i="34" s="1"/>
  <c r="F23" i="34"/>
  <c r="H23" i="34" s="1"/>
  <c r="F22" i="34"/>
  <c r="H22" i="34" s="1"/>
  <c r="F21" i="34"/>
  <c r="H21" i="34" s="1"/>
  <c r="F20" i="34"/>
  <c r="H20" i="34" s="1"/>
  <c r="F19" i="34"/>
  <c r="H19" i="34" s="1"/>
  <c r="F18" i="34"/>
  <c r="H18" i="34" s="1"/>
  <c r="F17" i="34"/>
  <c r="H17" i="34" s="1"/>
  <c r="F16" i="34"/>
  <c r="H16" i="34" s="1"/>
  <c r="F15" i="34"/>
  <c r="H15" i="34" s="1"/>
  <c r="F14" i="34"/>
  <c r="H14" i="34" s="1"/>
  <c r="F13" i="34"/>
  <c r="H13" i="34" s="1"/>
  <c r="F12" i="34"/>
  <c r="H12" i="34" s="1"/>
  <c r="F11" i="34"/>
  <c r="H11" i="34" s="1"/>
  <c r="F10" i="34"/>
  <c r="H10" i="34" s="1"/>
  <c r="F9" i="34"/>
  <c r="H9" i="34" s="1"/>
  <c r="F8" i="34"/>
  <c r="H8" i="34" s="1"/>
  <c r="F7" i="34"/>
  <c r="H7" i="34" s="1"/>
  <c r="F6" i="34"/>
  <c r="H6" i="34" s="1"/>
  <c r="F5" i="34"/>
  <c r="H5" i="34" s="1"/>
  <c r="F4" i="34"/>
  <c r="H4" i="34" s="1"/>
  <c r="F25" i="33"/>
  <c r="H25" i="33" s="1"/>
  <c r="F30" i="33"/>
  <c r="H30" i="33" s="1"/>
  <c r="F29" i="33"/>
  <c r="H29" i="33" s="1"/>
  <c r="F28" i="33"/>
  <c r="H28" i="33" s="1"/>
  <c r="F24" i="33"/>
  <c r="H24" i="33" s="1"/>
  <c r="F23" i="33"/>
  <c r="H23" i="33" s="1"/>
  <c r="F22" i="33"/>
  <c r="H22" i="33" s="1"/>
  <c r="F21" i="33"/>
  <c r="H21" i="33" s="1"/>
  <c r="F20" i="33"/>
  <c r="H20" i="33" s="1"/>
  <c r="F19" i="33"/>
  <c r="H19" i="33" s="1"/>
  <c r="F18" i="33"/>
  <c r="H18" i="33" s="1"/>
  <c r="F17" i="33"/>
  <c r="H17" i="33" s="1"/>
  <c r="F16" i="33"/>
  <c r="H16" i="33" s="1"/>
  <c r="F15" i="33"/>
  <c r="H15" i="33" s="1"/>
  <c r="F14" i="33"/>
  <c r="H14" i="33" s="1"/>
  <c r="F13" i="33"/>
  <c r="H13" i="33" s="1"/>
  <c r="F12" i="33"/>
  <c r="H12" i="33" s="1"/>
  <c r="F11" i="33"/>
  <c r="H11" i="33" s="1"/>
  <c r="F10" i="33"/>
  <c r="H10" i="33" s="1"/>
  <c r="F9" i="33"/>
  <c r="H9" i="33" s="1"/>
  <c r="F8" i="33"/>
  <c r="H8" i="33" s="1"/>
  <c r="F7" i="33"/>
  <c r="H7" i="33" s="1"/>
  <c r="F6" i="33"/>
  <c r="H6" i="33" s="1"/>
  <c r="F5" i="33"/>
  <c r="H5" i="33" s="1"/>
  <c r="F4" i="33"/>
  <c r="H4" i="33" s="1"/>
  <c r="F39" i="32"/>
  <c r="H39" i="32" s="1"/>
  <c r="F38" i="32"/>
  <c r="H38" i="32" s="1"/>
  <c r="F37" i="32"/>
  <c r="H37" i="32" s="1"/>
  <c r="F34" i="32"/>
  <c r="H34" i="32" s="1"/>
  <c r="F33" i="32"/>
  <c r="H33" i="32" s="1"/>
  <c r="F32" i="32"/>
  <c r="H32" i="32" s="1"/>
  <c r="F31" i="32"/>
  <c r="H31" i="32" s="1"/>
  <c r="F30" i="32"/>
  <c r="H30" i="32" s="1"/>
  <c r="F29" i="32"/>
  <c r="H29" i="32" s="1"/>
  <c r="F28" i="32"/>
  <c r="H28" i="32" s="1"/>
  <c r="F27" i="32"/>
  <c r="H27" i="32" s="1"/>
  <c r="F26" i="32"/>
  <c r="H26" i="32" s="1"/>
  <c r="F25" i="32"/>
  <c r="H25" i="32" s="1"/>
  <c r="F24" i="32"/>
  <c r="H24" i="32" s="1"/>
  <c r="F23" i="32"/>
  <c r="H23" i="32" s="1"/>
  <c r="F22" i="32"/>
  <c r="H22" i="32" s="1"/>
  <c r="F21" i="32"/>
  <c r="H21" i="32" s="1"/>
  <c r="F20" i="32"/>
  <c r="H20" i="32" s="1"/>
  <c r="F19" i="32"/>
  <c r="H19" i="32" s="1"/>
  <c r="F18" i="32"/>
  <c r="H18" i="32" s="1"/>
  <c r="F17" i="32"/>
  <c r="H17" i="32" s="1"/>
  <c r="F16" i="32"/>
  <c r="H16" i="32" s="1"/>
  <c r="F15" i="32"/>
  <c r="H15" i="32" s="1"/>
  <c r="F14" i="32"/>
  <c r="H14" i="32" s="1"/>
  <c r="F13" i="32"/>
  <c r="H13" i="32" s="1"/>
  <c r="F12" i="32"/>
  <c r="H12" i="32" s="1"/>
  <c r="F11" i="32"/>
  <c r="H11" i="32" s="1"/>
  <c r="F10" i="32"/>
  <c r="H10" i="32" s="1"/>
  <c r="F9" i="32"/>
  <c r="H9" i="32" s="1"/>
  <c r="F8" i="32"/>
  <c r="H8" i="32" s="1"/>
  <c r="F7" i="32"/>
  <c r="H7" i="32" s="1"/>
  <c r="F6" i="32"/>
  <c r="H6" i="32" s="1"/>
  <c r="F5" i="32"/>
  <c r="H5" i="32" s="1"/>
  <c r="F4" i="32"/>
  <c r="H4" i="32" s="1"/>
  <c r="F46" i="31"/>
  <c r="H46" i="31" s="1"/>
  <c r="F47" i="31"/>
  <c r="H47" i="31" s="1"/>
  <c r="F48" i="31"/>
  <c r="H48" i="31" s="1"/>
  <c r="F42" i="31"/>
  <c r="H42" i="31" s="1"/>
  <c r="F43" i="31"/>
  <c r="H43" i="31" s="1"/>
  <c r="F41" i="31"/>
  <c r="H41" i="31" s="1"/>
  <c r="F40" i="31"/>
  <c r="H40" i="31" s="1"/>
  <c r="F39" i="31"/>
  <c r="H39" i="31" s="1"/>
  <c r="F38" i="31"/>
  <c r="H38" i="31" s="1"/>
  <c r="F37" i="31"/>
  <c r="H37" i="31" s="1"/>
  <c r="F36" i="31"/>
  <c r="H36" i="31" s="1"/>
  <c r="F35" i="31"/>
  <c r="H35" i="31" s="1"/>
  <c r="F34" i="31"/>
  <c r="H34" i="31" s="1"/>
  <c r="F33" i="31"/>
  <c r="H33" i="31" s="1"/>
  <c r="F32" i="31"/>
  <c r="H32" i="31" s="1"/>
  <c r="F31" i="31"/>
  <c r="H31" i="31" s="1"/>
  <c r="F30" i="31"/>
  <c r="H30" i="31" s="1"/>
  <c r="F29" i="31"/>
  <c r="H29" i="31" s="1"/>
  <c r="F28" i="31"/>
  <c r="H28" i="31" s="1"/>
  <c r="F27" i="31"/>
  <c r="H27" i="31" s="1"/>
  <c r="F26" i="31"/>
  <c r="H26" i="31" s="1"/>
  <c r="F25" i="31"/>
  <c r="H25" i="31" s="1"/>
  <c r="F24" i="31"/>
  <c r="H24" i="31" s="1"/>
  <c r="F23" i="31"/>
  <c r="H23" i="31" s="1"/>
  <c r="F22" i="31"/>
  <c r="H22" i="31" s="1"/>
  <c r="F21" i="31"/>
  <c r="H21" i="31" s="1"/>
  <c r="F20" i="31"/>
  <c r="H20" i="31" s="1"/>
  <c r="F19" i="31"/>
  <c r="H19" i="31" s="1"/>
  <c r="F18" i="31"/>
  <c r="H18" i="31" s="1"/>
  <c r="F17" i="31"/>
  <c r="H17" i="31" s="1"/>
  <c r="F16" i="31"/>
  <c r="H16" i="31" s="1"/>
  <c r="F15" i="31"/>
  <c r="H15" i="31" s="1"/>
  <c r="F14" i="31"/>
  <c r="H14" i="31" s="1"/>
  <c r="F13" i="31"/>
  <c r="H13" i="31" s="1"/>
  <c r="F12" i="31"/>
  <c r="H12" i="31" s="1"/>
  <c r="F11" i="31"/>
  <c r="H11" i="31" s="1"/>
  <c r="F10" i="31"/>
  <c r="H10" i="31" s="1"/>
  <c r="F9" i="31"/>
  <c r="H9" i="31" s="1"/>
  <c r="F8" i="31"/>
  <c r="H8" i="31" s="1"/>
  <c r="F7" i="31"/>
  <c r="H7" i="31" s="1"/>
  <c r="F6" i="31"/>
  <c r="H6" i="31" s="1"/>
  <c r="F5" i="31"/>
  <c r="H5" i="31" s="1"/>
  <c r="F4" i="31"/>
  <c r="H4" i="31" s="1"/>
  <c r="F4" i="30"/>
  <c r="H4" i="30"/>
  <c r="F5" i="30"/>
  <c r="H5" i="30"/>
  <c r="F6" i="30"/>
  <c r="H6" i="30" s="1"/>
  <c r="F7" i="30"/>
  <c r="H7" i="30" s="1"/>
  <c r="F8" i="30"/>
  <c r="H8" i="30"/>
  <c r="F9" i="30"/>
  <c r="H9" i="30" s="1"/>
  <c r="F10" i="30"/>
  <c r="H10" i="30" s="1"/>
  <c r="F11" i="30"/>
  <c r="H11" i="30"/>
  <c r="F12" i="30"/>
  <c r="H12" i="30" s="1"/>
  <c r="F13" i="30"/>
  <c r="H13" i="30"/>
  <c r="F14" i="30"/>
  <c r="H14" i="30" s="1"/>
  <c r="F15" i="30"/>
  <c r="H15" i="30"/>
  <c r="F16" i="30"/>
  <c r="H16" i="30"/>
  <c r="F18" i="30"/>
  <c r="H18" i="30"/>
  <c r="F19" i="30"/>
  <c r="H19" i="30" s="1"/>
  <c r="F20" i="30"/>
  <c r="H20" i="30"/>
  <c r="F21" i="30"/>
  <c r="H21" i="30"/>
  <c r="F22" i="30"/>
  <c r="H22" i="30" s="1"/>
  <c r="F23" i="30"/>
  <c r="H23" i="30" s="1"/>
  <c r="F24" i="30"/>
  <c r="H24" i="30" s="1"/>
  <c r="F25" i="30"/>
  <c r="H25" i="30"/>
  <c r="F26" i="30"/>
  <c r="H26" i="30"/>
  <c r="F27" i="30"/>
  <c r="H27" i="30" s="1"/>
  <c r="F28" i="30"/>
  <c r="H28" i="30"/>
  <c r="F29" i="30"/>
  <c r="H29" i="30"/>
  <c r="F30" i="30"/>
  <c r="H30" i="30"/>
  <c r="F31" i="30"/>
  <c r="H31" i="30" s="1"/>
  <c r="F32" i="30"/>
  <c r="H32" i="30"/>
  <c r="F33" i="30"/>
  <c r="H33" i="30" s="1"/>
  <c r="F34" i="30"/>
  <c r="H34" i="30"/>
  <c r="F35" i="30"/>
  <c r="H35" i="30" s="1"/>
  <c r="F36" i="30"/>
  <c r="H36" i="30" s="1"/>
  <c r="F37" i="30"/>
  <c r="H37" i="30"/>
  <c r="F38" i="30"/>
  <c r="H38" i="30"/>
  <c r="F39" i="30"/>
  <c r="H39" i="30" s="1"/>
  <c r="F40" i="30"/>
  <c r="H40" i="30"/>
  <c r="F41" i="30"/>
  <c r="H41" i="30"/>
  <c r="F17" i="30"/>
  <c r="H17" i="30" s="1"/>
  <c r="F45" i="30"/>
  <c r="H45" i="30" s="1"/>
  <c r="F44" i="30"/>
  <c r="H44" i="30" s="1"/>
  <c r="F43" i="30"/>
  <c r="H43" i="30" s="1"/>
  <c r="H39" i="29"/>
  <c r="F31" i="29"/>
  <c r="F38" i="29"/>
  <c r="H38" i="29" s="1"/>
  <c r="F25" i="29"/>
  <c r="H25" i="29" s="1"/>
  <c r="F26" i="29"/>
  <c r="H26" i="29" s="1"/>
  <c r="F27" i="29"/>
  <c r="H27" i="29" s="1"/>
  <c r="F28" i="29"/>
  <c r="H28" i="29"/>
  <c r="F29" i="29"/>
  <c r="H29" i="29" s="1"/>
  <c r="F30" i="29"/>
  <c r="H30" i="29" s="1"/>
  <c r="H31" i="29"/>
  <c r="F32" i="29"/>
  <c r="H32" i="29" s="1"/>
  <c r="F33" i="29"/>
  <c r="H33" i="29" s="1"/>
  <c r="F34" i="29"/>
  <c r="H34" i="29" s="1"/>
  <c r="F37" i="29"/>
  <c r="H37" i="29" s="1"/>
  <c r="F24" i="29"/>
  <c r="H24" i="29" s="1"/>
  <c r="F23" i="29"/>
  <c r="H23" i="29" s="1"/>
  <c r="F22" i="29"/>
  <c r="H22" i="29" s="1"/>
  <c r="F21" i="29"/>
  <c r="H21" i="29" s="1"/>
  <c r="F20" i="29"/>
  <c r="H20" i="29" s="1"/>
  <c r="F19" i="29"/>
  <c r="H19" i="29" s="1"/>
  <c r="F18" i="29"/>
  <c r="H18" i="29" s="1"/>
  <c r="F17" i="29"/>
  <c r="H17" i="29" s="1"/>
  <c r="F16" i="29"/>
  <c r="H16" i="29" s="1"/>
  <c r="F15" i="29"/>
  <c r="H15" i="29" s="1"/>
  <c r="F14" i="29"/>
  <c r="H14" i="29" s="1"/>
  <c r="F13" i="29"/>
  <c r="H13" i="29" s="1"/>
  <c r="F12" i="29"/>
  <c r="H12" i="29" s="1"/>
  <c r="F11" i="29"/>
  <c r="H11" i="29" s="1"/>
  <c r="F10" i="29"/>
  <c r="H10" i="29" s="1"/>
  <c r="F9" i="29"/>
  <c r="H9" i="29" s="1"/>
  <c r="F8" i="29"/>
  <c r="H8" i="29" s="1"/>
  <c r="F7" i="29"/>
  <c r="H7" i="29" s="1"/>
  <c r="F6" i="29"/>
  <c r="H6" i="29" s="1"/>
  <c r="F5" i="29"/>
  <c r="H5" i="29" s="1"/>
  <c r="F4" i="29"/>
  <c r="H4" i="29" s="1"/>
  <c r="F4" i="28" l="1"/>
  <c r="H4" i="28" s="1"/>
  <c r="F5" i="28"/>
  <c r="H5" i="28" s="1"/>
  <c r="F6" i="28"/>
  <c r="H6" i="28" s="1"/>
  <c r="F7" i="28"/>
  <c r="H7" i="28"/>
  <c r="F8" i="28"/>
  <c r="H8" i="28" s="1"/>
  <c r="F9" i="28"/>
  <c r="H9" i="28" s="1"/>
  <c r="F10" i="28"/>
  <c r="H10" i="28" s="1"/>
  <c r="F11" i="28"/>
  <c r="H11" i="28"/>
  <c r="F12" i="28"/>
  <c r="H12" i="28" s="1"/>
  <c r="F13" i="28"/>
  <c r="H13" i="28" s="1"/>
  <c r="F14" i="28"/>
  <c r="H14" i="28" s="1"/>
  <c r="F15" i="28"/>
  <c r="H15" i="28"/>
  <c r="F16" i="28"/>
  <c r="H16" i="28" s="1"/>
  <c r="F17" i="28"/>
  <c r="H17" i="28" s="1"/>
  <c r="F18" i="28"/>
  <c r="H18" i="28" s="1"/>
  <c r="F19" i="28"/>
  <c r="H19" i="28"/>
  <c r="F20" i="28"/>
  <c r="H20" i="28"/>
  <c r="F21" i="28"/>
  <c r="H21" i="28" s="1"/>
  <c r="F22" i="28"/>
  <c r="H22" i="28" s="1"/>
  <c r="F23" i="28"/>
  <c r="H23" i="28"/>
  <c r="F24" i="28"/>
  <c r="H24" i="28"/>
  <c r="F26" i="28"/>
  <c r="H26" i="28" s="1"/>
  <c r="F27" i="28"/>
  <c r="H27" i="28" s="1"/>
  <c r="F4" i="27"/>
  <c r="H4" i="27"/>
  <c r="F5" i="27"/>
  <c r="H5" i="27" s="1"/>
  <c r="F6" i="27"/>
  <c r="H6" i="27" s="1"/>
  <c r="F7" i="27"/>
  <c r="H7" i="27" s="1"/>
  <c r="F8" i="27"/>
  <c r="H8" i="27"/>
  <c r="F9" i="27"/>
  <c r="H9" i="27" s="1"/>
  <c r="F10" i="27"/>
  <c r="H10" i="27" s="1"/>
  <c r="F11" i="27"/>
  <c r="H11" i="27" s="1"/>
  <c r="F12" i="27"/>
  <c r="H12" i="27" s="1"/>
  <c r="F13" i="27"/>
  <c r="H13" i="27" s="1"/>
  <c r="F14" i="27"/>
  <c r="H14" i="27" s="1"/>
  <c r="F15" i="27"/>
  <c r="H15" i="27" s="1"/>
  <c r="F16" i="27"/>
  <c r="H16" i="27"/>
  <c r="F17" i="27"/>
  <c r="H17" i="27" s="1"/>
  <c r="F18" i="27"/>
  <c r="H18" i="27" s="1"/>
  <c r="F19" i="27"/>
  <c r="H19" i="27" s="1"/>
  <c r="F20" i="27"/>
  <c r="H20" i="27"/>
  <c r="F21" i="27"/>
  <c r="H21" i="27" s="1"/>
  <c r="F22" i="27"/>
  <c r="H22" i="27" s="1"/>
  <c r="F23" i="27"/>
  <c r="H23" i="27" s="1"/>
  <c r="F24" i="27"/>
  <c r="H24" i="27" s="1"/>
  <c r="F25" i="27"/>
  <c r="H25" i="27" s="1"/>
  <c r="F26" i="27"/>
  <c r="H26" i="27" s="1"/>
  <c r="F27" i="27"/>
  <c r="H27" i="27" s="1"/>
  <c r="F28" i="27"/>
  <c r="H28" i="27"/>
  <c r="F29" i="27"/>
  <c r="H29" i="27" s="1"/>
  <c r="F30" i="27"/>
  <c r="H30" i="27" s="1"/>
  <c r="F31" i="27"/>
  <c r="H31" i="27" s="1"/>
  <c r="F32" i="27"/>
  <c r="H32" i="27" s="1"/>
  <c r="F33" i="27"/>
  <c r="H33" i="27" s="1"/>
  <c r="F34" i="27"/>
  <c r="H34" i="27" s="1"/>
  <c r="F35" i="27"/>
  <c r="H35" i="27" s="1"/>
  <c r="F36" i="27"/>
  <c r="H36" i="27"/>
  <c r="F38" i="27"/>
  <c r="F39" i="27"/>
  <c r="H39" i="27" s="1"/>
  <c r="F4" i="26"/>
  <c r="H4" i="26"/>
  <c r="F5" i="26"/>
  <c r="H5" i="26" s="1"/>
  <c r="F6" i="26"/>
  <c r="H6" i="26" s="1"/>
  <c r="F7" i="26"/>
  <c r="H7" i="26" s="1"/>
  <c r="F8" i="26"/>
  <c r="H8" i="26" s="1"/>
  <c r="F9" i="26"/>
  <c r="H9" i="26" s="1"/>
  <c r="F10" i="26"/>
  <c r="H10" i="26" s="1"/>
  <c r="F11" i="26"/>
  <c r="H11" i="26"/>
  <c r="F12" i="26"/>
  <c r="H12" i="26" s="1"/>
  <c r="F13" i="26"/>
  <c r="H13" i="26" s="1"/>
  <c r="F14" i="26"/>
  <c r="H14" i="26" s="1"/>
  <c r="F15" i="26"/>
  <c r="H15" i="26"/>
  <c r="F16" i="26"/>
  <c r="H16" i="26"/>
  <c r="F17" i="26"/>
  <c r="H17" i="26" s="1"/>
  <c r="F18" i="26"/>
  <c r="H18" i="26" s="1"/>
  <c r="F19" i="26"/>
  <c r="H19" i="26" s="1"/>
  <c r="F20" i="26"/>
  <c r="H20" i="26"/>
  <c r="F21" i="26"/>
  <c r="H21" i="26" s="1"/>
  <c r="F22" i="26"/>
  <c r="H22" i="26" s="1"/>
  <c r="F23" i="26"/>
  <c r="H23" i="26" s="1"/>
  <c r="F24" i="26"/>
  <c r="H24" i="26" s="1"/>
  <c r="F25" i="26"/>
  <c r="H25" i="26" s="1"/>
  <c r="F26" i="26"/>
  <c r="H26" i="26" s="1"/>
  <c r="F27" i="26"/>
  <c r="H27" i="26"/>
  <c r="F28" i="26"/>
  <c r="H28" i="26" s="1"/>
  <c r="F29" i="26"/>
  <c r="H29" i="26" s="1"/>
  <c r="F30" i="26"/>
  <c r="H30" i="26" s="1"/>
  <c r="F31" i="26"/>
  <c r="H31" i="26"/>
  <c r="F32" i="26"/>
  <c r="H32" i="26"/>
  <c r="F33" i="26"/>
  <c r="H33" i="26" s="1"/>
  <c r="F34" i="26"/>
  <c r="H34" i="26" s="1"/>
  <c r="F35" i="26"/>
  <c r="H35" i="26" s="1"/>
  <c r="F36" i="26"/>
  <c r="H36" i="26"/>
  <c r="F37" i="26"/>
  <c r="H37" i="26" s="1"/>
  <c r="F38" i="26"/>
  <c r="H38" i="26" s="1"/>
  <c r="F39" i="26"/>
  <c r="H39" i="26" s="1"/>
  <c r="F41" i="26"/>
  <c r="F42" i="26"/>
  <c r="H42" i="26" s="1"/>
  <c r="F43" i="26"/>
  <c r="H43" i="26"/>
  <c r="F4" i="25"/>
  <c r="H4" i="25" s="1"/>
  <c r="F5" i="25"/>
  <c r="H5" i="25" s="1"/>
  <c r="F6" i="25"/>
  <c r="H6" i="25" s="1"/>
  <c r="F7" i="25"/>
  <c r="H7" i="25" s="1"/>
  <c r="F8" i="25"/>
  <c r="H8" i="25" s="1"/>
  <c r="F9" i="25"/>
  <c r="H9" i="25" s="1"/>
  <c r="F10" i="25"/>
  <c r="H10" i="25" s="1"/>
  <c r="F11" i="25"/>
  <c r="H11" i="25"/>
  <c r="F12" i="25"/>
  <c r="H12" i="25" s="1"/>
  <c r="F13" i="25"/>
  <c r="H13" i="25" s="1"/>
  <c r="F14" i="25"/>
  <c r="H14" i="25" s="1"/>
  <c r="F15" i="25"/>
  <c r="H15" i="25"/>
  <c r="F16" i="25"/>
  <c r="H16" i="25" s="1"/>
  <c r="F17" i="25"/>
  <c r="H17" i="25" s="1"/>
  <c r="F18" i="25"/>
  <c r="H18" i="25" s="1"/>
  <c r="F19" i="25"/>
  <c r="H19" i="25" s="1"/>
  <c r="F20" i="25"/>
  <c r="H20" i="25" s="1"/>
  <c r="F21" i="25"/>
  <c r="H21" i="25" s="1"/>
  <c r="F22" i="25"/>
  <c r="H22" i="25" s="1"/>
  <c r="F23" i="25"/>
  <c r="H23" i="25"/>
  <c r="F24" i="25"/>
  <c r="H24" i="25" s="1"/>
  <c r="F25" i="25"/>
  <c r="H25" i="25" s="1"/>
  <c r="F26" i="25"/>
  <c r="H26" i="25" s="1"/>
  <c r="F27" i="25"/>
  <c r="H27" i="25" s="1"/>
  <c r="F28" i="25"/>
  <c r="H28" i="25" s="1"/>
  <c r="F29" i="25"/>
  <c r="H29" i="25" s="1"/>
  <c r="F30" i="25"/>
  <c r="H30" i="25" s="1"/>
  <c r="F31" i="25"/>
  <c r="H31" i="25"/>
  <c r="F32" i="25"/>
  <c r="H32" i="25" s="1"/>
  <c r="F33" i="25"/>
  <c r="H33" i="25" s="1"/>
  <c r="F34" i="25"/>
  <c r="H34" i="25" s="1"/>
  <c r="F35" i="25"/>
  <c r="H35" i="25"/>
  <c r="F36" i="25"/>
  <c r="H36" i="25" s="1"/>
  <c r="F37" i="25"/>
  <c r="H37" i="25" s="1"/>
  <c r="F38" i="25"/>
  <c r="H38" i="25" s="1"/>
  <c r="F39" i="25"/>
  <c r="H39" i="25" s="1"/>
  <c r="F41" i="25"/>
  <c r="F42" i="25"/>
  <c r="H42" i="25"/>
  <c r="F43" i="25"/>
  <c r="H43" i="25"/>
  <c r="F4" i="24"/>
  <c r="H4" i="24" s="1"/>
  <c r="F5" i="24"/>
  <c r="H5" i="24" s="1"/>
  <c r="F6" i="24"/>
  <c r="H6" i="24" s="1"/>
  <c r="F7" i="24"/>
  <c r="H7" i="24"/>
  <c r="F8" i="24"/>
  <c r="H8" i="24" s="1"/>
  <c r="F9" i="24"/>
  <c r="H9" i="24" s="1"/>
  <c r="F10" i="24"/>
  <c r="H10" i="24" s="1"/>
  <c r="F11" i="24"/>
  <c r="H11" i="24" s="1"/>
  <c r="F12" i="24"/>
  <c r="H12" i="24" s="1"/>
  <c r="F13" i="24"/>
  <c r="H13" i="24" s="1"/>
  <c r="F14" i="24"/>
  <c r="H14" i="24"/>
  <c r="F15" i="24"/>
  <c r="H15" i="24" s="1"/>
  <c r="F16" i="24"/>
  <c r="H16" i="24" s="1"/>
  <c r="F17" i="24"/>
  <c r="H17" i="24" s="1"/>
  <c r="F18" i="24"/>
  <c r="H18" i="24"/>
  <c r="F19" i="24"/>
  <c r="H19" i="24"/>
  <c r="F20" i="24"/>
  <c r="H20" i="24" s="1"/>
  <c r="F21" i="24"/>
  <c r="H21" i="24" s="1"/>
  <c r="F22" i="24"/>
  <c r="H22" i="24" s="1"/>
  <c r="F23" i="24"/>
  <c r="H23" i="24"/>
  <c r="F24" i="24"/>
  <c r="H24" i="24" s="1"/>
  <c r="F25" i="24"/>
  <c r="H25" i="24" s="1"/>
  <c r="F26" i="24"/>
  <c r="H26" i="24" s="1"/>
  <c r="F27" i="24"/>
  <c r="H27" i="24" s="1"/>
  <c r="F28" i="24"/>
  <c r="H28" i="24" s="1"/>
  <c r="F29" i="24"/>
  <c r="H29" i="24" s="1"/>
  <c r="F4" i="23"/>
  <c r="H4" i="23"/>
  <c r="I4" i="23"/>
  <c r="F5" i="23"/>
  <c r="H5" i="23" s="1"/>
  <c r="F6" i="23"/>
  <c r="H6" i="23" s="1"/>
  <c r="F7" i="23"/>
  <c r="H7" i="23" s="1"/>
  <c r="F8" i="23"/>
  <c r="H8" i="23" s="1"/>
  <c r="F9" i="23"/>
  <c r="H9" i="23" s="1"/>
  <c r="F10" i="23"/>
  <c r="H10" i="23"/>
  <c r="F11" i="23"/>
  <c r="H11" i="23" s="1"/>
  <c r="F12" i="23"/>
  <c r="H12" i="23" s="1"/>
  <c r="F13" i="23"/>
  <c r="H13" i="23" s="1"/>
  <c r="F14" i="23"/>
  <c r="H14" i="23"/>
  <c r="F15" i="23"/>
  <c r="H15" i="23" s="1"/>
  <c r="F16" i="23"/>
  <c r="H16" i="23" s="1"/>
  <c r="F17" i="23"/>
  <c r="H17" i="23" s="1"/>
  <c r="F18" i="23"/>
  <c r="H18" i="23" s="1"/>
  <c r="F19" i="23"/>
  <c r="H19" i="23" s="1"/>
  <c r="F20" i="23"/>
  <c r="H20" i="23" s="1"/>
  <c r="F21" i="23"/>
  <c r="H21" i="23" s="1"/>
  <c r="F22" i="23"/>
  <c r="H22" i="23"/>
  <c r="F23" i="23"/>
  <c r="H23" i="23" s="1"/>
  <c r="F24" i="23"/>
  <c r="H24" i="23" s="1"/>
  <c r="F25" i="23"/>
  <c r="H25" i="23" s="1"/>
  <c r="F26" i="23"/>
  <c r="H26" i="23"/>
  <c r="F27" i="23"/>
  <c r="H27" i="23" s="1"/>
  <c r="F28" i="23"/>
  <c r="H28" i="23" s="1"/>
  <c r="F29" i="23"/>
  <c r="H29" i="23" s="1"/>
  <c r="F30" i="23"/>
  <c r="H30" i="23" s="1"/>
  <c r="F31" i="23"/>
  <c r="H31" i="23" s="1"/>
  <c r="F32" i="23"/>
  <c r="H32" i="23" s="1"/>
  <c r="F33" i="23"/>
  <c r="H33" i="23" s="1"/>
  <c r="F34" i="23"/>
  <c r="H34" i="23"/>
  <c r="F35" i="23"/>
  <c r="H35" i="23" s="1"/>
  <c r="F36" i="23"/>
  <c r="H36" i="23" s="1"/>
  <c r="F37" i="23"/>
  <c r="H37" i="23" s="1"/>
  <c r="F38" i="23"/>
  <c r="H38" i="23" s="1"/>
  <c r="F39" i="23"/>
  <c r="H39" i="23" s="1"/>
  <c r="F40" i="23"/>
  <c r="H40" i="23" s="1"/>
  <c r="F41" i="23"/>
  <c r="H41" i="23" s="1"/>
  <c r="F42" i="23"/>
  <c r="H42" i="23"/>
  <c r="F44" i="23"/>
  <c r="H44" i="23" s="1"/>
  <c r="F45" i="23"/>
  <c r="H45" i="23" s="1"/>
  <c r="F4" i="22"/>
  <c r="H4" i="22" s="1"/>
  <c r="I4" i="22"/>
  <c r="F5" i="22"/>
  <c r="H5" i="22" s="1"/>
  <c r="I5" i="22"/>
  <c r="F6" i="22"/>
  <c r="H6" i="22" s="1"/>
  <c r="I6" i="22"/>
  <c r="F7" i="22"/>
  <c r="H7" i="22" s="1"/>
  <c r="F8" i="22"/>
  <c r="H8" i="22" s="1"/>
  <c r="F9" i="22"/>
  <c r="H9" i="22"/>
  <c r="F10" i="22"/>
  <c r="H10" i="22"/>
  <c r="F11" i="22"/>
  <c r="H11" i="22" s="1"/>
  <c r="F12" i="22"/>
  <c r="H12" i="22" s="1"/>
  <c r="F13" i="22"/>
  <c r="H13" i="22" s="1"/>
  <c r="F14" i="22"/>
  <c r="H14" i="22"/>
  <c r="F15" i="22"/>
  <c r="H15" i="22" s="1"/>
  <c r="F16" i="22"/>
  <c r="H16" i="22" s="1"/>
  <c r="F17" i="22"/>
  <c r="H17" i="22"/>
  <c r="F18" i="22"/>
  <c r="H18" i="22" s="1"/>
  <c r="F19" i="22"/>
  <c r="H19" i="22" s="1"/>
  <c r="F20" i="22"/>
  <c r="H20" i="22" s="1"/>
  <c r="F21" i="22"/>
  <c r="H21" i="22"/>
  <c r="F22" i="22"/>
  <c r="H22" i="22"/>
  <c r="F23" i="22"/>
  <c r="H23" i="22" s="1"/>
  <c r="F24" i="22"/>
  <c r="H24" i="22" s="1"/>
  <c r="F25" i="22"/>
  <c r="H25" i="22"/>
  <c r="F26" i="22"/>
  <c r="H26" i="22" s="1"/>
  <c r="F27" i="22"/>
  <c r="H27" i="22" s="1"/>
  <c r="F28" i="22"/>
  <c r="H28" i="22" s="1"/>
  <c r="F29" i="22"/>
  <c r="H29" i="22" s="1"/>
  <c r="F30" i="22"/>
  <c r="H30" i="22" s="1"/>
  <c r="F31" i="22"/>
  <c r="H31" i="22" s="1"/>
  <c r="F32" i="22"/>
  <c r="H32" i="22" s="1"/>
  <c r="F33" i="22"/>
  <c r="H33" i="22"/>
  <c r="F34" i="22"/>
  <c r="H34" i="22" s="1"/>
  <c r="F35" i="22"/>
  <c r="H35" i="22" s="1"/>
  <c r="F36" i="22"/>
  <c r="H36" i="22" s="1"/>
  <c r="F37" i="22"/>
  <c r="H37" i="22" s="1"/>
  <c r="F38" i="22"/>
  <c r="H38" i="22"/>
  <c r="F39" i="22"/>
  <c r="H39" i="22" s="1"/>
  <c r="F40" i="22"/>
  <c r="H40" i="22" s="1"/>
  <c r="F41" i="22"/>
  <c r="H41" i="22" s="1"/>
  <c r="F42" i="22"/>
  <c r="H42" i="22" s="1"/>
  <c r="F43" i="22"/>
  <c r="H43" i="22" s="1"/>
  <c r="F45" i="22"/>
  <c r="H45" i="22" s="1"/>
  <c r="F46" i="22"/>
  <c r="H46" i="22"/>
  <c r="F4" i="21"/>
  <c r="H4" i="21" s="1"/>
  <c r="K4" i="21"/>
  <c r="F5" i="21"/>
  <c r="H5" i="21" s="1"/>
  <c r="K5" i="21"/>
  <c r="F6" i="21"/>
  <c r="H6" i="21"/>
  <c r="K6" i="21"/>
  <c r="F7" i="21"/>
  <c r="H7" i="21"/>
  <c r="F8" i="21"/>
  <c r="H8" i="21" s="1"/>
  <c r="F9" i="21"/>
  <c r="H9" i="21" s="1"/>
  <c r="F10" i="21"/>
  <c r="H10" i="21" s="1"/>
  <c r="F11" i="21"/>
  <c r="H11" i="21" s="1"/>
  <c r="F12" i="21"/>
  <c r="H12" i="21"/>
  <c r="F13" i="21"/>
  <c r="H13" i="21" s="1"/>
  <c r="F14" i="21"/>
  <c r="H14" i="21" s="1"/>
  <c r="F15" i="21"/>
  <c r="H15" i="21" s="1"/>
  <c r="F16" i="21"/>
  <c r="H16" i="21"/>
  <c r="F17" i="21"/>
  <c r="H17" i="21" s="1"/>
  <c r="F18" i="21"/>
  <c r="H18" i="21"/>
  <c r="F19" i="21"/>
  <c r="H19" i="21" s="1"/>
  <c r="F20" i="21"/>
  <c r="H20" i="21" s="1"/>
  <c r="F21" i="21"/>
  <c r="H21" i="21" s="1"/>
  <c r="F22" i="21"/>
  <c r="H22" i="21"/>
  <c r="F23" i="21"/>
  <c r="H23" i="21" s="1"/>
  <c r="F24" i="21"/>
  <c r="H24" i="21"/>
  <c r="F25" i="21"/>
  <c r="H25" i="21" s="1"/>
  <c r="F26" i="21"/>
  <c r="H26" i="21" s="1"/>
  <c r="F27" i="21"/>
  <c r="H27" i="21"/>
  <c r="F28" i="21"/>
  <c r="H28" i="21"/>
  <c r="F29" i="21"/>
  <c r="H29" i="21" s="1"/>
  <c r="F30" i="21"/>
  <c r="H30" i="21" s="1"/>
  <c r="F31" i="21"/>
  <c r="H31" i="21" s="1"/>
  <c r="F32" i="21"/>
  <c r="H32" i="21"/>
  <c r="F33" i="21"/>
  <c r="H33" i="21" s="1"/>
  <c r="F34" i="21"/>
  <c r="H34" i="21" s="1"/>
  <c r="F35" i="21"/>
  <c r="H35" i="21" s="1"/>
  <c r="F36" i="21"/>
  <c r="H36" i="21" s="1"/>
  <c r="F37" i="21"/>
  <c r="H37" i="21" s="1"/>
  <c r="F38" i="21"/>
  <c r="H38" i="21" s="1"/>
  <c r="F39" i="21"/>
  <c r="H39" i="21"/>
  <c r="F40" i="21"/>
  <c r="H40" i="21"/>
  <c r="F41" i="21"/>
  <c r="H41" i="21" s="1"/>
  <c r="F42" i="21"/>
  <c r="H42" i="21" s="1"/>
  <c r="F43" i="21"/>
  <c r="H43" i="21" s="1"/>
  <c r="F44" i="21"/>
  <c r="H44" i="21"/>
  <c r="F45" i="21"/>
  <c r="H45" i="21" s="1"/>
  <c r="F46" i="21"/>
  <c r="H46" i="21" s="1"/>
  <c r="F48" i="21"/>
  <c r="H48" i="21" s="1"/>
  <c r="F49" i="21"/>
  <c r="H49" i="21" s="1"/>
  <c r="F4" i="20"/>
  <c r="H4" i="20" s="1"/>
  <c r="K4" i="20"/>
  <c r="F5" i="20"/>
  <c r="H5" i="20" s="1"/>
  <c r="K5" i="20"/>
  <c r="F6" i="20"/>
  <c r="H6" i="20"/>
  <c r="K6" i="20"/>
  <c r="F7" i="20"/>
  <c r="H7" i="20"/>
  <c r="F8" i="20"/>
  <c r="H8" i="20" s="1"/>
  <c r="F9" i="20"/>
  <c r="H9" i="20" s="1"/>
  <c r="F10" i="20"/>
  <c r="H10" i="20" s="1"/>
  <c r="F11" i="20"/>
  <c r="H11" i="20"/>
  <c r="F12" i="20"/>
  <c r="H12" i="20" s="1"/>
  <c r="F13" i="20"/>
  <c r="H13" i="20" s="1"/>
  <c r="F14" i="20"/>
  <c r="H14" i="20" s="1"/>
  <c r="F15" i="20"/>
  <c r="H15" i="20"/>
  <c r="F16" i="20"/>
  <c r="H16" i="20"/>
  <c r="F17" i="20"/>
  <c r="H17" i="20" s="1"/>
  <c r="F18" i="20"/>
  <c r="H18" i="20" s="1"/>
  <c r="F19" i="20"/>
  <c r="H19" i="20"/>
  <c r="F20" i="20"/>
  <c r="H20" i="20" s="1"/>
  <c r="F21" i="20"/>
  <c r="H21" i="20" s="1"/>
  <c r="F22" i="20"/>
  <c r="H22" i="20" s="1"/>
  <c r="F23" i="20"/>
  <c r="H23" i="20" s="1"/>
  <c r="F24" i="20"/>
  <c r="H24" i="20" s="1"/>
  <c r="F25" i="20"/>
  <c r="H25" i="20" s="1"/>
  <c r="F26" i="20"/>
  <c r="H26" i="20" s="1"/>
  <c r="F27" i="20"/>
  <c r="H27" i="20"/>
  <c r="F28" i="20"/>
  <c r="H28" i="20"/>
  <c r="F29" i="20"/>
  <c r="H29" i="20" s="1"/>
  <c r="F30" i="20"/>
  <c r="H30" i="20" s="1"/>
  <c r="F31" i="20"/>
  <c r="H31" i="20"/>
  <c r="F32" i="20"/>
  <c r="H32" i="20"/>
  <c r="F33" i="20"/>
  <c r="H33" i="20" s="1"/>
  <c r="F34" i="20"/>
  <c r="H34" i="20" s="1"/>
  <c r="F35" i="20"/>
  <c r="H35" i="20" s="1"/>
  <c r="F36" i="20"/>
  <c r="H36" i="20" s="1"/>
  <c r="F37" i="20"/>
  <c r="H37" i="20" s="1"/>
  <c r="F38" i="20"/>
  <c r="H38" i="20" s="1"/>
  <c r="F39" i="20"/>
  <c r="H39" i="20"/>
  <c r="F40" i="20"/>
  <c r="H40" i="20" s="1"/>
  <c r="F41" i="20"/>
  <c r="H41" i="20" s="1"/>
  <c r="F42" i="20"/>
  <c r="H42" i="20" s="1"/>
  <c r="F43" i="20"/>
  <c r="H43" i="20"/>
  <c r="F45" i="20"/>
  <c r="H45" i="20"/>
  <c r="F46" i="20"/>
  <c r="H46" i="20" s="1"/>
  <c r="F4" i="19"/>
  <c r="H4" i="19" s="1"/>
  <c r="K4" i="19"/>
  <c r="F5" i="19"/>
  <c r="H5" i="19" s="1"/>
  <c r="K5" i="19"/>
  <c r="F6" i="19"/>
  <c r="H6" i="19" s="1"/>
  <c r="K6" i="19"/>
  <c r="F7" i="19"/>
  <c r="H7" i="19" s="1"/>
  <c r="F8" i="19"/>
  <c r="H8" i="19" s="1"/>
  <c r="F9" i="19"/>
  <c r="H9" i="19" s="1"/>
  <c r="F10" i="19"/>
  <c r="H10" i="19" s="1"/>
  <c r="F11" i="19"/>
  <c r="H11" i="19" s="1"/>
  <c r="F12" i="19"/>
  <c r="H12" i="19" s="1"/>
  <c r="F13" i="19"/>
  <c r="H13" i="19" s="1"/>
  <c r="F14" i="19"/>
  <c r="H14" i="19"/>
  <c r="F15" i="19"/>
  <c r="H15" i="19" s="1"/>
  <c r="F16" i="19"/>
  <c r="H16" i="19" s="1"/>
  <c r="F17" i="19"/>
  <c r="H17" i="19" s="1"/>
  <c r="F18" i="19"/>
  <c r="H18" i="19"/>
  <c r="F19" i="19"/>
  <c r="H19" i="19" s="1"/>
  <c r="F20" i="19"/>
  <c r="H20" i="19"/>
  <c r="F21" i="19"/>
  <c r="H21" i="19" s="1"/>
  <c r="F22" i="19"/>
  <c r="H22" i="19"/>
  <c r="F23" i="19"/>
  <c r="H23" i="19" s="1"/>
  <c r="F24" i="19"/>
  <c r="H24" i="19" s="1"/>
  <c r="F25" i="19"/>
  <c r="H25" i="19"/>
  <c r="F26" i="19"/>
  <c r="H26" i="19" s="1"/>
  <c r="F27" i="19"/>
  <c r="H27" i="19" s="1"/>
  <c r="F28" i="19"/>
  <c r="H28" i="19"/>
  <c r="F29" i="19"/>
  <c r="H29" i="19"/>
  <c r="F30" i="19"/>
  <c r="H30" i="19"/>
  <c r="F31" i="19"/>
  <c r="H31" i="19" s="1"/>
  <c r="F32" i="19"/>
  <c r="H32" i="19" s="1"/>
  <c r="F33" i="19"/>
  <c r="H33" i="19" s="1"/>
  <c r="F34" i="19"/>
  <c r="H34" i="19"/>
  <c r="F35" i="19"/>
  <c r="H35" i="19" s="1"/>
  <c r="F36" i="19"/>
  <c r="H36" i="19" s="1"/>
  <c r="F37" i="19"/>
  <c r="H37" i="19" s="1"/>
  <c r="F38" i="19"/>
  <c r="H38" i="19" s="1"/>
  <c r="F39" i="19"/>
  <c r="H39" i="19" s="1"/>
  <c r="F40" i="19"/>
  <c r="H40" i="19" s="1"/>
  <c r="F41" i="19"/>
  <c r="H41" i="19" s="1"/>
  <c r="F42" i="19"/>
  <c r="H42" i="19"/>
  <c r="F43" i="19"/>
  <c r="H43" i="19" s="1"/>
  <c r="F44" i="19"/>
  <c r="H44" i="19" s="1"/>
  <c r="F45" i="19"/>
  <c r="H45" i="19" s="1"/>
  <c r="F46" i="19"/>
  <c r="H46" i="19"/>
  <c r="F47" i="19"/>
  <c r="F48" i="19"/>
  <c r="H48" i="19"/>
  <c r="F49" i="19"/>
  <c r="H49" i="19" s="1"/>
  <c r="F4" i="18"/>
  <c r="H4" i="18" s="1"/>
  <c r="F5" i="18"/>
  <c r="H5" i="18" s="1"/>
  <c r="F6" i="18"/>
  <c r="H6" i="18"/>
  <c r="F7" i="18"/>
  <c r="H7" i="18"/>
  <c r="F8" i="18"/>
  <c r="H8" i="18" s="1"/>
  <c r="F9" i="18"/>
  <c r="H9" i="18" s="1"/>
  <c r="F10" i="18"/>
  <c r="H10" i="18"/>
  <c r="F11" i="18"/>
  <c r="H11" i="18" s="1"/>
  <c r="F12" i="18"/>
  <c r="H12" i="18" s="1"/>
  <c r="F13" i="18"/>
  <c r="H13" i="18" s="1"/>
  <c r="F14" i="18"/>
  <c r="H14" i="18"/>
  <c r="F15" i="18"/>
  <c r="H15" i="18" s="1"/>
  <c r="F16" i="18"/>
  <c r="H16" i="18" s="1"/>
  <c r="F17" i="18"/>
  <c r="H17" i="18" s="1"/>
  <c r="F18" i="18"/>
  <c r="H18" i="18"/>
  <c r="F19" i="18"/>
  <c r="H19" i="18"/>
  <c r="F20" i="18"/>
  <c r="H20" i="18" s="1"/>
  <c r="F21" i="18"/>
  <c r="H21" i="18" s="1"/>
  <c r="F22" i="18"/>
  <c r="H22" i="18" s="1"/>
  <c r="F23" i="18"/>
  <c r="H23" i="18"/>
  <c r="F24" i="18"/>
  <c r="H24" i="18" s="1"/>
  <c r="F25" i="18"/>
  <c r="H25" i="18" s="1"/>
  <c r="F26" i="18"/>
  <c r="H26" i="18" s="1"/>
  <c r="F27" i="18"/>
  <c r="H27" i="18" s="1"/>
  <c r="F28" i="18"/>
  <c r="H28" i="18" s="1"/>
  <c r="F29" i="18"/>
  <c r="H29" i="18" s="1"/>
  <c r="F30" i="18"/>
  <c r="H30" i="18"/>
  <c r="F31" i="18"/>
  <c r="H31" i="18" s="1"/>
  <c r="F32" i="18"/>
  <c r="H32" i="18" s="1"/>
  <c r="F33" i="18"/>
  <c r="H33" i="18" s="1"/>
  <c r="F34" i="18"/>
  <c r="H34" i="18" s="1"/>
  <c r="F35" i="18"/>
  <c r="H35" i="18"/>
  <c r="F36" i="18"/>
  <c r="H36" i="18" s="1"/>
  <c r="F37" i="18"/>
  <c r="H37" i="18" s="1"/>
  <c r="F38" i="18"/>
  <c r="H38" i="18" s="1"/>
  <c r="F39" i="18"/>
  <c r="H39" i="18"/>
  <c r="F40" i="18"/>
  <c r="H40" i="18" s="1"/>
  <c r="F41" i="18"/>
  <c r="H41" i="18" s="1"/>
  <c r="F42" i="18"/>
  <c r="H42" i="18"/>
  <c r="F43" i="18"/>
  <c r="F44" i="18"/>
  <c r="H44" i="18" s="1"/>
  <c r="F45" i="18"/>
  <c r="H45" i="18"/>
  <c r="F4" i="17"/>
  <c r="H4" i="17" s="1"/>
  <c r="L4" i="17"/>
  <c r="M4" i="17" s="1"/>
  <c r="O4" i="17"/>
  <c r="F5" i="17"/>
  <c r="H5" i="17" s="1"/>
  <c r="L5" i="17"/>
  <c r="F6" i="17"/>
  <c r="H6" i="17" s="1"/>
  <c r="M6" i="17"/>
  <c r="O6" i="17"/>
  <c r="F7" i="17"/>
  <c r="H7" i="17"/>
  <c r="F8" i="17"/>
  <c r="H8" i="17" s="1"/>
  <c r="F9" i="17"/>
  <c r="H9" i="17" s="1"/>
  <c r="F10" i="17"/>
  <c r="H10" i="17" s="1"/>
  <c r="F11" i="17"/>
  <c r="H11" i="17"/>
  <c r="F12" i="17"/>
  <c r="H12" i="17" s="1"/>
  <c r="F13" i="17"/>
  <c r="H13" i="17"/>
  <c r="F14" i="17"/>
  <c r="H14" i="17" s="1"/>
  <c r="F15" i="17"/>
  <c r="H15" i="17"/>
  <c r="F16" i="17"/>
  <c r="H16" i="17" s="1"/>
  <c r="F17" i="17"/>
  <c r="H17" i="17" s="1"/>
  <c r="F18" i="17"/>
  <c r="H18" i="17"/>
  <c r="F19" i="17"/>
  <c r="H19" i="17" s="1"/>
  <c r="F20" i="17"/>
  <c r="H20" i="17" s="1"/>
  <c r="F21" i="17"/>
  <c r="H21" i="17"/>
  <c r="F22" i="17"/>
  <c r="H22" i="17"/>
  <c r="F23" i="17"/>
  <c r="H23" i="17"/>
  <c r="F24" i="17"/>
  <c r="H24" i="17" s="1"/>
  <c r="F25" i="17"/>
  <c r="H25" i="17" s="1"/>
  <c r="F26" i="17"/>
  <c r="H26" i="17" s="1"/>
  <c r="F27" i="17"/>
  <c r="H27" i="17"/>
  <c r="F28" i="17"/>
  <c r="H28" i="17" s="1"/>
  <c r="F29" i="17"/>
  <c r="H29" i="17" s="1"/>
  <c r="F30" i="17"/>
  <c r="H30" i="17" s="1"/>
  <c r="F31" i="17"/>
  <c r="H31" i="17" s="1"/>
  <c r="F32" i="17"/>
  <c r="H32" i="17" s="1"/>
  <c r="F33" i="17"/>
  <c r="H33" i="17"/>
  <c r="F34" i="17"/>
  <c r="H34" i="17" s="1"/>
  <c r="F35" i="17"/>
  <c r="H35" i="17" s="1"/>
  <c r="F36" i="17"/>
  <c r="H36" i="17" s="1"/>
  <c r="F37" i="17"/>
  <c r="H37" i="17" s="1"/>
  <c r="F38" i="17"/>
  <c r="H38" i="17" s="1"/>
  <c r="F39" i="17"/>
  <c r="H39" i="17"/>
  <c r="F40" i="17"/>
  <c r="H40" i="17" s="1"/>
  <c r="F41" i="17"/>
  <c r="H41" i="17" s="1"/>
  <c r="F42" i="17"/>
  <c r="H42" i="17" s="1"/>
  <c r="F43" i="17"/>
  <c r="H43" i="17"/>
  <c r="F44" i="17"/>
  <c r="H44" i="17" s="1"/>
  <c r="F45" i="17"/>
  <c r="H45" i="17"/>
  <c r="F46" i="17"/>
  <c r="H46" i="17" s="1"/>
  <c r="F47" i="17"/>
  <c r="H47" i="17" s="1"/>
  <c r="F48" i="17"/>
  <c r="H48" i="17" s="1"/>
  <c r="F49" i="17"/>
  <c r="H49" i="17" s="1"/>
  <c r="F50" i="17"/>
  <c r="H50" i="17"/>
  <c r="F51" i="17"/>
  <c r="F52" i="17"/>
  <c r="H52" i="17" s="1"/>
  <c r="F53" i="17"/>
  <c r="H53" i="17" s="1"/>
  <c r="F4" i="16"/>
  <c r="H4" i="16" s="1"/>
  <c r="F5" i="16"/>
  <c r="H5" i="16" s="1"/>
  <c r="F6" i="16"/>
  <c r="H6" i="16" s="1"/>
  <c r="F7" i="16"/>
  <c r="H7" i="16"/>
  <c r="F8" i="16"/>
  <c r="H8" i="16" s="1"/>
  <c r="F9" i="16"/>
  <c r="H9" i="16" s="1"/>
  <c r="F10" i="16"/>
  <c r="H10" i="16" s="1"/>
  <c r="F11" i="16"/>
  <c r="H11" i="16"/>
  <c r="F12" i="16"/>
  <c r="H12" i="16"/>
  <c r="F13" i="16"/>
  <c r="H13" i="16" s="1"/>
  <c r="F14" i="16"/>
  <c r="H14" i="16" s="1"/>
  <c r="F15" i="16"/>
  <c r="H15" i="16"/>
  <c r="F16" i="16"/>
  <c r="H16" i="16"/>
  <c r="F17" i="16"/>
  <c r="H17" i="16" s="1"/>
  <c r="F18" i="16"/>
  <c r="H18" i="16" s="1"/>
  <c r="F19" i="16"/>
  <c r="H19" i="16" s="1"/>
  <c r="F20" i="16"/>
  <c r="H20" i="16"/>
  <c r="F21" i="16"/>
  <c r="H21" i="16" s="1"/>
  <c r="F22" i="16"/>
  <c r="H22" i="16" s="1"/>
  <c r="F23" i="16"/>
  <c r="H23" i="16"/>
  <c r="F24" i="16"/>
  <c r="H24" i="16" s="1"/>
  <c r="F25" i="16"/>
  <c r="H25" i="16" s="1"/>
  <c r="F26" i="16"/>
  <c r="H26" i="16" s="1"/>
  <c r="F27" i="16"/>
  <c r="H27" i="16"/>
  <c r="F28" i="16"/>
  <c r="H28" i="16"/>
  <c r="F29" i="16"/>
  <c r="H29" i="16" s="1"/>
  <c r="F30" i="16"/>
  <c r="H30" i="16" s="1"/>
  <c r="F31" i="16"/>
  <c r="H31" i="16"/>
  <c r="F32" i="16"/>
  <c r="H32" i="16"/>
  <c r="F33" i="16"/>
  <c r="H33" i="16" s="1"/>
  <c r="F34" i="16"/>
  <c r="H34" i="16" s="1"/>
  <c r="F35" i="16"/>
  <c r="H35" i="16" s="1"/>
  <c r="F36" i="16"/>
  <c r="H36" i="16"/>
  <c r="F37" i="16"/>
  <c r="H37" i="16" s="1"/>
  <c r="F38" i="16"/>
  <c r="H38" i="16" s="1"/>
  <c r="F39" i="16"/>
  <c r="H39" i="16"/>
  <c r="F40" i="16"/>
  <c r="H40" i="16" s="1"/>
  <c r="F41" i="16"/>
  <c r="H41" i="16" s="1"/>
  <c r="F42" i="16"/>
  <c r="F43" i="16"/>
  <c r="H43" i="16"/>
  <c r="F44" i="16"/>
  <c r="H44" i="16"/>
  <c r="F4" i="15"/>
  <c r="H4" i="15" s="1"/>
  <c r="I4" i="15"/>
  <c r="F5" i="15"/>
  <c r="H5" i="15" s="1"/>
  <c r="I5" i="15"/>
  <c r="F6" i="15"/>
  <c r="H6" i="15" s="1"/>
  <c r="I6" i="15"/>
  <c r="F7" i="15"/>
  <c r="H7" i="15" s="1"/>
  <c r="F8" i="15"/>
  <c r="H8" i="15" s="1"/>
  <c r="F9" i="15"/>
  <c r="H9" i="15"/>
  <c r="F10" i="15"/>
  <c r="H10" i="15"/>
  <c r="F11" i="15"/>
  <c r="H11" i="15" s="1"/>
  <c r="F12" i="15"/>
  <c r="H12" i="15" s="1"/>
  <c r="F13" i="15"/>
  <c r="H13" i="15" s="1"/>
  <c r="F14" i="15"/>
  <c r="H14" i="15"/>
  <c r="F15" i="15"/>
  <c r="H15" i="15" s="1"/>
  <c r="F16" i="15"/>
  <c r="H16" i="15" s="1"/>
  <c r="F17" i="15"/>
  <c r="H17" i="15"/>
  <c r="F18" i="15"/>
  <c r="H18" i="15" s="1"/>
  <c r="F19" i="15"/>
  <c r="H19" i="15" s="1"/>
  <c r="F20" i="15"/>
  <c r="H20" i="15" s="1"/>
  <c r="F21" i="15"/>
  <c r="H21" i="15"/>
  <c r="F22" i="15"/>
  <c r="H22" i="15"/>
  <c r="F23" i="15"/>
  <c r="H23" i="15" s="1"/>
  <c r="F24" i="15"/>
  <c r="H24" i="15" s="1"/>
  <c r="F25" i="15"/>
  <c r="H25" i="15"/>
  <c r="F26" i="15"/>
  <c r="H26" i="15"/>
  <c r="F27" i="15"/>
  <c r="H27" i="15" s="1"/>
  <c r="F28" i="15"/>
  <c r="H28" i="15" s="1"/>
  <c r="F29" i="15"/>
  <c r="H29" i="15" s="1"/>
  <c r="F30" i="15"/>
  <c r="H30" i="15" s="1"/>
  <c r="F31" i="15"/>
  <c r="H31" i="15" s="1"/>
  <c r="F32" i="15"/>
  <c r="H32" i="15" s="1"/>
  <c r="F33" i="15"/>
  <c r="H33" i="15"/>
  <c r="F34" i="15"/>
  <c r="H34" i="15" s="1"/>
  <c r="F35" i="15"/>
  <c r="H35" i="15" s="1"/>
  <c r="F36" i="15"/>
  <c r="H36" i="15" s="1"/>
  <c r="F37" i="15"/>
  <c r="H37" i="15"/>
  <c r="F38" i="15"/>
  <c r="H38" i="15"/>
  <c r="F39" i="15"/>
  <c r="H39" i="15" s="1"/>
  <c r="F40" i="15"/>
  <c r="H40" i="15" s="1"/>
  <c r="F41" i="15"/>
  <c r="H41" i="15" s="1"/>
  <c r="F42" i="15"/>
  <c r="H42" i="15"/>
  <c r="F43" i="15"/>
  <c r="H43" i="15" s="1"/>
  <c r="F44" i="15"/>
  <c r="F45" i="15"/>
  <c r="H45" i="15" s="1"/>
  <c r="F46" i="15"/>
  <c r="H46" i="15" s="1"/>
  <c r="F4" i="14"/>
  <c r="H4" i="14"/>
  <c r="F5" i="14"/>
  <c r="H5" i="14"/>
  <c r="F6" i="14"/>
  <c r="H6" i="14" s="1"/>
  <c r="F7" i="14"/>
  <c r="H7" i="14" s="1"/>
  <c r="F8" i="14"/>
  <c r="H8" i="14" s="1"/>
  <c r="F9" i="14"/>
  <c r="H9" i="14"/>
  <c r="F10" i="14"/>
  <c r="H10" i="14" s="1"/>
  <c r="F11" i="14"/>
  <c r="H11" i="14" s="1"/>
  <c r="F12" i="14"/>
  <c r="H12" i="14"/>
  <c r="F13" i="14"/>
  <c r="H13" i="14" s="1"/>
  <c r="F14" i="14"/>
  <c r="H14" i="14" s="1"/>
  <c r="F15" i="14"/>
  <c r="H15" i="14" s="1"/>
  <c r="F16" i="14"/>
  <c r="H16" i="14" s="1"/>
  <c r="F17" i="14"/>
  <c r="H17" i="14"/>
  <c r="F18" i="14"/>
  <c r="H18" i="14" s="1"/>
  <c r="F19" i="14"/>
  <c r="H19" i="14" s="1"/>
  <c r="F20" i="14"/>
  <c r="H20" i="14" s="1"/>
  <c r="F21" i="14"/>
  <c r="H21" i="14"/>
  <c r="F22" i="14"/>
  <c r="H22" i="14" s="1"/>
  <c r="F23" i="14"/>
  <c r="H23" i="14" s="1"/>
  <c r="F24" i="14"/>
  <c r="H24" i="14" s="1"/>
  <c r="F25" i="14"/>
  <c r="H25" i="14" s="1"/>
  <c r="F26" i="14"/>
  <c r="H26" i="14" s="1"/>
  <c r="F27" i="14"/>
  <c r="H27" i="14"/>
  <c r="F28" i="14"/>
  <c r="H28" i="14"/>
  <c r="F29" i="14"/>
  <c r="H29" i="14" s="1"/>
  <c r="F30" i="14"/>
  <c r="H30" i="14" s="1"/>
  <c r="F31" i="14"/>
  <c r="H31" i="14" s="1"/>
  <c r="F32" i="14"/>
  <c r="H32" i="14" s="1"/>
  <c r="F33" i="14"/>
  <c r="H33" i="14"/>
  <c r="F34" i="14"/>
  <c r="H34" i="14" s="1"/>
  <c r="F35" i="14"/>
  <c r="H35" i="14" s="1"/>
  <c r="F36" i="14"/>
  <c r="H36" i="14"/>
  <c r="F37" i="14"/>
  <c r="H37" i="14"/>
  <c r="F38" i="14"/>
  <c r="H38" i="14" s="1"/>
  <c r="F39" i="14"/>
  <c r="H39" i="14" s="1"/>
  <c r="F40" i="14"/>
  <c r="H40" i="14" s="1"/>
  <c r="F41" i="14"/>
  <c r="H41" i="14" s="1"/>
  <c r="F42" i="14"/>
  <c r="H42" i="14" s="1"/>
  <c r="F43" i="14"/>
  <c r="H43" i="14" s="1"/>
  <c r="F44" i="14"/>
  <c r="F45" i="14"/>
  <c r="F46" i="14"/>
  <c r="F4" i="13"/>
  <c r="H4" i="13" s="1"/>
  <c r="F5" i="13"/>
  <c r="H5" i="13" s="1"/>
  <c r="F6" i="13"/>
  <c r="H6" i="13" s="1"/>
  <c r="F7" i="13"/>
  <c r="H7" i="13" s="1"/>
  <c r="F8" i="13"/>
  <c r="H8" i="13" s="1"/>
  <c r="F9" i="13"/>
  <c r="H9" i="13"/>
  <c r="F10" i="13"/>
  <c r="H10" i="13" s="1"/>
  <c r="F11" i="13"/>
  <c r="H11" i="13" s="1"/>
  <c r="F12" i="13"/>
  <c r="H12" i="13" s="1"/>
  <c r="F13" i="13"/>
  <c r="H13" i="13"/>
  <c r="F14" i="13"/>
  <c r="H14" i="13"/>
  <c r="F15" i="13"/>
  <c r="H15" i="13" s="1"/>
  <c r="F16" i="13"/>
  <c r="H16" i="13" s="1"/>
  <c r="F17" i="13"/>
  <c r="H17" i="13" s="1"/>
  <c r="F18" i="13"/>
  <c r="H18" i="13"/>
  <c r="F19" i="13"/>
  <c r="H19" i="13" s="1"/>
  <c r="F20" i="13"/>
  <c r="H20" i="13" s="1"/>
  <c r="F21" i="13"/>
  <c r="H21" i="13" s="1"/>
  <c r="F22" i="13"/>
  <c r="H22" i="13" s="1"/>
  <c r="F23" i="13"/>
  <c r="H23" i="13" s="1"/>
  <c r="F24" i="13"/>
  <c r="H24" i="13" s="1"/>
  <c r="F25" i="13"/>
  <c r="H25" i="13"/>
  <c r="F26" i="13"/>
  <c r="H26" i="13"/>
  <c r="F27" i="13"/>
  <c r="H27" i="13" s="1"/>
  <c r="F28" i="13"/>
  <c r="H28" i="13" s="1"/>
  <c r="F29" i="13"/>
  <c r="H29" i="13"/>
  <c r="F30" i="13"/>
  <c r="H30" i="13"/>
  <c r="F31" i="13"/>
  <c r="H31" i="13" s="1"/>
  <c r="F32" i="13"/>
  <c r="H32" i="13" s="1"/>
  <c r="F33" i="13"/>
  <c r="H33" i="13" s="1"/>
  <c r="F34" i="13"/>
  <c r="H34" i="13"/>
  <c r="F35" i="13"/>
  <c r="H35" i="13" s="1"/>
  <c r="F36" i="13"/>
  <c r="H36" i="13" s="1"/>
  <c r="F37" i="13"/>
  <c r="H37" i="13"/>
  <c r="F38" i="13"/>
  <c r="H38" i="13" s="1"/>
  <c r="F39" i="13"/>
  <c r="H39" i="13" s="1"/>
  <c r="F40" i="13"/>
  <c r="H40" i="13" s="1"/>
  <c r="F41" i="13"/>
  <c r="H41" i="13"/>
  <c r="F42" i="13"/>
  <c r="H42" i="13"/>
  <c r="F43" i="13"/>
  <c r="H43" i="13" s="1"/>
  <c r="F44" i="13"/>
  <c r="H44" i="13" s="1"/>
  <c r="F45" i="13"/>
  <c r="H45" i="13" s="1"/>
  <c r="F46" i="13"/>
  <c r="H46" i="13"/>
  <c r="F47" i="13"/>
  <c r="H47" i="13" s="1"/>
  <c r="F48" i="13"/>
  <c r="H48" i="13" s="1"/>
  <c r="F49" i="13"/>
  <c r="H49" i="13" s="1"/>
  <c r="F50" i="13"/>
  <c r="H50" i="13" s="1"/>
  <c r="F51" i="13"/>
  <c r="H51" i="13" s="1"/>
  <c r="F52" i="13"/>
  <c r="H52" i="13" s="1"/>
  <c r="F4" i="12"/>
  <c r="H4" i="12"/>
  <c r="K4" i="12"/>
  <c r="L4" i="12" s="1"/>
  <c r="F5" i="12"/>
  <c r="H5" i="12" s="1"/>
  <c r="K5" i="12"/>
  <c r="L5" i="12"/>
  <c r="F6" i="12"/>
  <c r="H6" i="12"/>
  <c r="K6" i="12"/>
  <c r="L6" i="12" s="1"/>
  <c r="F7" i="12"/>
  <c r="H7" i="12" s="1"/>
  <c r="F8" i="12"/>
  <c r="H8" i="12" s="1"/>
  <c r="F9" i="12"/>
  <c r="H9" i="12" s="1"/>
  <c r="F10" i="12"/>
  <c r="H10" i="12" s="1"/>
  <c r="F11" i="12"/>
  <c r="H11" i="12" s="1"/>
  <c r="F12" i="12"/>
  <c r="H12" i="12"/>
  <c r="F13" i="12"/>
  <c r="H13" i="12" s="1"/>
  <c r="F14" i="12"/>
  <c r="H14" i="12" s="1"/>
  <c r="F15" i="12"/>
  <c r="H15" i="12" s="1"/>
  <c r="F16" i="12"/>
  <c r="H16" i="12" s="1"/>
  <c r="F17" i="12"/>
  <c r="H17" i="12"/>
  <c r="F18" i="12"/>
  <c r="H18" i="12" s="1"/>
  <c r="F19" i="12"/>
  <c r="H19" i="12" s="1"/>
  <c r="F20" i="12"/>
  <c r="H20" i="12" s="1"/>
  <c r="F21" i="12"/>
  <c r="H21" i="12"/>
  <c r="F22" i="12"/>
  <c r="H22" i="12"/>
  <c r="F23" i="12"/>
  <c r="H23" i="12"/>
  <c r="F24" i="12"/>
  <c r="H24" i="12" s="1"/>
  <c r="F25" i="12"/>
  <c r="H25" i="12" s="1"/>
  <c r="F26" i="12"/>
  <c r="H26" i="12"/>
  <c r="F27" i="12"/>
  <c r="H27" i="12"/>
  <c r="F28" i="12"/>
  <c r="H28" i="12" s="1"/>
  <c r="F29" i="12"/>
  <c r="H29" i="12" s="1"/>
  <c r="F30" i="12"/>
  <c r="H30" i="12"/>
  <c r="F31" i="12"/>
  <c r="H31" i="12"/>
  <c r="F32" i="12"/>
  <c r="H32" i="12" s="1"/>
  <c r="F33" i="12"/>
  <c r="H33" i="12" s="1"/>
  <c r="F34" i="12"/>
  <c r="H34" i="12" s="1"/>
  <c r="F35" i="12"/>
  <c r="H35" i="12"/>
  <c r="F36" i="12"/>
  <c r="H36" i="12" s="1"/>
  <c r="F37" i="12"/>
  <c r="H37" i="12"/>
  <c r="F38" i="12"/>
  <c r="H38" i="12" s="1"/>
  <c r="F39" i="12"/>
  <c r="H39" i="12"/>
  <c r="F40" i="12"/>
  <c r="H40" i="12" s="1"/>
  <c r="F41" i="12"/>
  <c r="H41" i="12"/>
  <c r="F42" i="12"/>
  <c r="H42" i="12" s="1"/>
  <c r="F4" i="11"/>
  <c r="H4" i="11" s="1"/>
  <c r="J4" i="11"/>
  <c r="F5" i="11"/>
  <c r="H5" i="11" s="1"/>
  <c r="J5" i="11"/>
  <c r="F6" i="11"/>
  <c r="H6" i="11"/>
  <c r="J6" i="11"/>
  <c r="F7" i="11"/>
  <c r="H7" i="11" s="1"/>
  <c r="F8" i="11"/>
  <c r="H8" i="11" s="1"/>
  <c r="F9" i="11"/>
  <c r="H9" i="11" s="1"/>
  <c r="F10" i="11"/>
  <c r="H10" i="11" s="1"/>
  <c r="F11" i="11"/>
  <c r="H11" i="11" s="1"/>
  <c r="F12" i="11"/>
  <c r="H12" i="11" s="1"/>
  <c r="F13" i="11"/>
  <c r="H13" i="11" s="1"/>
  <c r="F14" i="11"/>
  <c r="H14" i="11" s="1"/>
  <c r="F15" i="11"/>
  <c r="H15" i="11" s="1"/>
  <c r="F16" i="11"/>
  <c r="H16" i="11" s="1"/>
  <c r="F17" i="11"/>
  <c r="H17" i="11" s="1"/>
  <c r="F18" i="11"/>
  <c r="H18" i="11" s="1"/>
  <c r="F19" i="11"/>
  <c r="H19" i="11" s="1"/>
  <c r="F20" i="11"/>
  <c r="H20" i="11" s="1"/>
  <c r="F21" i="11"/>
  <c r="H21" i="11" s="1"/>
  <c r="F22" i="11"/>
  <c r="H22" i="11" s="1"/>
  <c r="F23" i="11"/>
  <c r="H23" i="11" s="1"/>
  <c r="F24" i="11"/>
  <c r="H24" i="11" s="1"/>
  <c r="F25" i="11"/>
  <c r="H25" i="11" s="1"/>
  <c r="F26" i="11"/>
  <c r="H26" i="11" s="1"/>
  <c r="F27" i="11"/>
  <c r="H27" i="11" s="1"/>
  <c r="F28" i="11"/>
  <c r="H28" i="11" s="1"/>
  <c r="F29" i="11"/>
  <c r="H29" i="11" s="1"/>
  <c r="F30" i="11"/>
  <c r="H30" i="11" s="1"/>
  <c r="F31" i="11"/>
  <c r="H31" i="11" s="1"/>
  <c r="F32" i="11"/>
  <c r="H32" i="11" s="1"/>
  <c r="F33" i="11"/>
  <c r="H33" i="11" s="1"/>
  <c r="F34" i="11"/>
  <c r="H34" i="11" s="1"/>
  <c r="F35" i="11"/>
  <c r="H35" i="11" s="1"/>
  <c r="F36" i="11"/>
  <c r="H36" i="11" s="1"/>
  <c r="F37" i="11"/>
  <c r="H37" i="11" s="1"/>
  <c r="F38" i="11"/>
  <c r="H38" i="11" s="1"/>
  <c r="F39" i="11"/>
  <c r="H39" i="11" s="1"/>
  <c r="F40" i="11"/>
  <c r="H40" i="11" s="1"/>
  <c r="F41" i="11"/>
  <c r="H41" i="11" s="1"/>
  <c r="F42" i="11"/>
  <c r="H42" i="11" s="1"/>
  <c r="F4" i="10"/>
  <c r="H4" i="10" s="1"/>
  <c r="F5" i="10"/>
  <c r="H5" i="10" s="1"/>
  <c r="F6" i="10"/>
  <c r="H6" i="10" s="1"/>
  <c r="F7" i="10"/>
  <c r="H7" i="10" s="1"/>
  <c r="F8" i="10"/>
  <c r="H8" i="10" s="1"/>
  <c r="F9" i="10"/>
  <c r="H9" i="10"/>
  <c r="F10" i="10"/>
  <c r="H10" i="10" s="1"/>
  <c r="F11" i="10"/>
  <c r="H11" i="10" s="1"/>
  <c r="F12" i="10"/>
  <c r="H12" i="10" s="1"/>
  <c r="F13" i="10"/>
  <c r="H13" i="10" s="1"/>
  <c r="F14" i="10"/>
  <c r="H14" i="10" s="1"/>
  <c r="F15" i="10"/>
  <c r="H15" i="10" s="1"/>
  <c r="F16" i="10"/>
  <c r="H16" i="10" s="1"/>
  <c r="F17" i="10"/>
  <c r="H17" i="10"/>
  <c r="F18" i="10"/>
  <c r="H18" i="10" s="1"/>
  <c r="F19" i="10"/>
  <c r="H19" i="10" s="1"/>
  <c r="F20" i="10"/>
  <c r="H20" i="10" s="1"/>
  <c r="F21" i="10"/>
  <c r="H21" i="10" s="1"/>
  <c r="F22" i="10"/>
  <c r="H22" i="10" s="1"/>
  <c r="F23" i="10"/>
  <c r="H23" i="10" s="1"/>
  <c r="F24" i="10"/>
  <c r="H24" i="10" s="1"/>
  <c r="F25" i="10"/>
  <c r="H25" i="10"/>
  <c r="F26" i="10"/>
  <c r="H26" i="10" s="1"/>
  <c r="F27" i="10"/>
  <c r="H27" i="10" s="1"/>
  <c r="F28" i="10"/>
  <c r="H28" i="10" s="1"/>
  <c r="F29" i="10"/>
  <c r="H29" i="10"/>
  <c r="F30" i="10"/>
  <c r="H30" i="10" s="1"/>
  <c r="F31" i="10"/>
  <c r="H31" i="10" s="1"/>
  <c r="F32" i="10"/>
  <c r="H32" i="10" s="1"/>
  <c r="F33" i="10"/>
  <c r="H33" i="10" s="1"/>
  <c r="F34" i="10"/>
  <c r="H34" i="10" s="1"/>
  <c r="F35" i="10"/>
  <c r="H35" i="10" s="1"/>
  <c r="F36" i="10"/>
  <c r="H36" i="10" s="1"/>
  <c r="F37" i="10"/>
  <c r="H37" i="10"/>
  <c r="F38" i="10"/>
  <c r="H38" i="10" s="1"/>
  <c r="F39" i="10"/>
  <c r="H39" i="10" s="1"/>
  <c r="F40" i="10"/>
  <c r="H40" i="10" s="1"/>
  <c r="F41" i="10"/>
  <c r="H41" i="10"/>
  <c r="F42" i="10"/>
  <c r="H42" i="10" s="1"/>
  <c r="F43" i="10"/>
  <c r="H43" i="10" s="1"/>
  <c r="F44" i="10"/>
  <c r="H44" i="10" s="1"/>
  <c r="F45" i="10"/>
  <c r="H45" i="10" s="1"/>
  <c r="F46" i="10"/>
  <c r="H46" i="10" s="1"/>
  <c r="F47" i="10"/>
  <c r="H47" i="10" s="1"/>
  <c r="F48" i="10"/>
  <c r="H48" i="10" s="1"/>
  <c r="F49" i="10"/>
  <c r="H49" i="10"/>
  <c r="F50" i="10"/>
  <c r="H50" i="10" s="1"/>
  <c r="F51" i="10"/>
  <c r="H51" i="10" s="1"/>
  <c r="F52" i="10"/>
  <c r="H52" i="10" s="1"/>
  <c r="F53" i="10"/>
  <c r="H53" i="10"/>
  <c r="F54" i="10"/>
  <c r="H54" i="10" s="1"/>
  <c r="F4" i="8"/>
  <c r="H4" i="8" s="1"/>
  <c r="F5" i="8"/>
  <c r="H5" i="8" s="1"/>
  <c r="F6" i="8"/>
  <c r="H6" i="8" s="1"/>
  <c r="F7" i="8"/>
  <c r="H7" i="8" s="1"/>
  <c r="F8" i="8"/>
  <c r="H8" i="8" s="1"/>
  <c r="F9" i="8"/>
  <c r="H9" i="8"/>
  <c r="F10" i="8"/>
  <c r="H10" i="8" s="1"/>
  <c r="F11" i="8"/>
  <c r="H11" i="8" s="1"/>
  <c r="F12" i="8"/>
  <c r="H12" i="8" s="1"/>
  <c r="F13" i="8"/>
  <c r="H13" i="8" s="1"/>
  <c r="F14" i="8"/>
  <c r="H14" i="8" s="1"/>
  <c r="F15" i="8"/>
  <c r="H15" i="8" s="1"/>
  <c r="F16" i="8"/>
  <c r="H16" i="8" s="1"/>
  <c r="F17" i="8"/>
  <c r="H17" i="8"/>
  <c r="F18" i="8"/>
  <c r="H18" i="8" s="1"/>
  <c r="F19" i="8"/>
  <c r="H19" i="8" s="1"/>
  <c r="F20" i="8"/>
  <c r="H20" i="8" s="1"/>
  <c r="F21" i="8"/>
  <c r="H21" i="8" s="1"/>
  <c r="F22" i="8"/>
  <c r="H22" i="8" s="1"/>
  <c r="F23" i="8"/>
  <c r="H23" i="8" s="1"/>
  <c r="F24" i="8"/>
  <c r="H24" i="8" s="1"/>
  <c r="F25" i="8"/>
  <c r="H25" i="8"/>
  <c r="F26" i="8"/>
  <c r="H26" i="8" s="1"/>
  <c r="F27" i="8"/>
  <c r="H27" i="8" s="1"/>
  <c r="F28" i="8"/>
  <c r="H28" i="8" s="1"/>
  <c r="F29" i="8"/>
  <c r="H29" i="8"/>
  <c r="F30" i="8"/>
  <c r="H30" i="8" s="1"/>
  <c r="F31" i="8"/>
  <c r="H31" i="8" s="1"/>
  <c r="F32" i="8"/>
  <c r="H32" i="8" s="1"/>
  <c r="F33" i="8"/>
  <c r="H33" i="8" s="1"/>
  <c r="F34" i="8"/>
  <c r="H34" i="8" s="1"/>
  <c r="F35" i="8"/>
  <c r="H35" i="8" s="1"/>
  <c r="F36" i="8"/>
  <c r="H36" i="8" s="1"/>
  <c r="F37" i="8"/>
  <c r="H37" i="8"/>
  <c r="F38" i="8"/>
  <c r="H38" i="8" s="1"/>
  <c r="F39" i="8"/>
  <c r="H39" i="8" s="1"/>
  <c r="F40" i="8"/>
  <c r="H40" i="8" s="1"/>
  <c r="F41" i="8"/>
  <c r="H41" i="8"/>
  <c r="F42" i="8"/>
  <c r="H42" i="8" s="1"/>
  <c r="F4" i="7"/>
  <c r="H4" i="7" s="1"/>
  <c r="K4" i="7"/>
  <c r="F5" i="7"/>
  <c r="H5" i="7" s="1"/>
  <c r="K5" i="7"/>
  <c r="F6" i="7"/>
  <c r="H6" i="7" s="1"/>
  <c r="K6" i="7"/>
  <c r="F7" i="7"/>
  <c r="H7" i="7" s="1"/>
  <c r="F8" i="7"/>
  <c r="H8" i="7" s="1"/>
  <c r="F9" i="7"/>
  <c r="H9" i="7"/>
  <c r="F10" i="7"/>
  <c r="H10" i="7" s="1"/>
  <c r="F11" i="7"/>
  <c r="H11" i="7" s="1"/>
  <c r="F12" i="7"/>
  <c r="H12" i="7" s="1"/>
  <c r="F13" i="7"/>
  <c r="H13" i="7"/>
  <c r="F14" i="7"/>
  <c r="H14" i="7"/>
  <c r="F15" i="7"/>
  <c r="H15" i="7" s="1"/>
  <c r="F16" i="7"/>
  <c r="H16" i="7" s="1"/>
  <c r="F17" i="7"/>
  <c r="H17" i="7"/>
  <c r="F18" i="7"/>
  <c r="H18" i="7"/>
  <c r="F19" i="7"/>
  <c r="H19" i="7" s="1"/>
  <c r="F20" i="7"/>
  <c r="H20" i="7" s="1"/>
  <c r="F21" i="7"/>
  <c r="H21" i="7"/>
  <c r="F22" i="7"/>
  <c r="H22" i="7"/>
  <c r="F23" i="7"/>
  <c r="H23" i="7" s="1"/>
  <c r="F24" i="7"/>
  <c r="H24" i="7"/>
  <c r="F25" i="7"/>
  <c r="H25" i="7" s="1"/>
  <c r="F26" i="7"/>
  <c r="H26" i="7"/>
  <c r="F27" i="7"/>
  <c r="H27" i="7" s="1"/>
  <c r="F28" i="7"/>
  <c r="H28" i="7"/>
  <c r="F29" i="7"/>
  <c r="H29" i="7" s="1"/>
  <c r="F30" i="7"/>
  <c r="H30" i="7" s="1"/>
  <c r="F31" i="7"/>
  <c r="H31" i="7" s="1"/>
  <c r="F32" i="7"/>
  <c r="H32" i="7"/>
  <c r="F33" i="7"/>
  <c r="H33" i="7"/>
  <c r="F34" i="7"/>
  <c r="H34" i="7" s="1"/>
  <c r="F35" i="7"/>
  <c r="H35" i="7" s="1"/>
  <c r="F36" i="7"/>
  <c r="H36" i="7"/>
  <c r="F37" i="7"/>
  <c r="H37" i="7"/>
  <c r="F38" i="7"/>
  <c r="H38" i="7" s="1"/>
  <c r="F39" i="7"/>
  <c r="H39" i="7" s="1"/>
  <c r="F40" i="7"/>
  <c r="H40" i="7"/>
  <c r="F41" i="7"/>
  <c r="H41" i="7"/>
  <c r="F42" i="7"/>
  <c r="H42" i="7"/>
  <c r="F43" i="7"/>
  <c r="H43" i="7" s="1"/>
  <c r="F44" i="7"/>
  <c r="H44" i="7"/>
  <c r="F45" i="7"/>
  <c r="H45" i="7"/>
  <c r="F4" i="2"/>
  <c r="H4" i="2" s="1"/>
  <c r="F5" i="2"/>
  <c r="H5" i="2"/>
  <c r="F6" i="2"/>
  <c r="H6" i="2" s="1"/>
  <c r="F7" i="2"/>
  <c r="H7" i="2"/>
  <c r="F8" i="2"/>
  <c r="H8" i="2" s="1"/>
  <c r="F9" i="2"/>
  <c r="H9" i="2"/>
  <c r="F10" i="2"/>
  <c r="H10" i="2" s="1"/>
  <c r="F11" i="2"/>
  <c r="H11" i="2" s="1"/>
  <c r="F12" i="2"/>
  <c r="H12" i="2" s="1"/>
  <c r="F13" i="2"/>
  <c r="H13" i="2"/>
  <c r="F14" i="2"/>
  <c r="H14" i="2"/>
  <c r="F15" i="2"/>
  <c r="H15" i="2" s="1"/>
  <c r="F16" i="2"/>
  <c r="H16" i="2" s="1"/>
  <c r="F17" i="2"/>
  <c r="H17" i="2"/>
  <c r="F18" i="2"/>
  <c r="H18" i="2"/>
  <c r="F19" i="2"/>
  <c r="H19" i="2" s="1"/>
  <c r="F20" i="2"/>
  <c r="H20" i="2" s="1"/>
  <c r="F21" i="2"/>
  <c r="H21" i="2"/>
  <c r="F22" i="2"/>
  <c r="H22" i="2"/>
  <c r="F23" i="2"/>
  <c r="H23" i="2"/>
  <c r="F24" i="2"/>
  <c r="H24" i="2" s="1"/>
  <c r="F25" i="2"/>
  <c r="H25" i="2" s="1"/>
  <c r="F26" i="2"/>
  <c r="H26" i="2"/>
  <c r="F27" i="2"/>
  <c r="H27" i="2"/>
  <c r="F28" i="2"/>
  <c r="H28" i="2" s="1"/>
  <c r="F29" i="2"/>
  <c r="H29" i="2" s="1"/>
  <c r="F30" i="2"/>
  <c r="H30" i="2"/>
  <c r="F31" i="2"/>
  <c r="H31" i="2"/>
  <c r="F32" i="2"/>
  <c r="H32" i="2" s="1"/>
  <c r="F33" i="2"/>
  <c r="H33" i="2" s="1"/>
  <c r="F34" i="2"/>
  <c r="H34" i="2" s="1"/>
  <c r="F35" i="2"/>
  <c r="H35" i="2"/>
  <c r="F36" i="2"/>
  <c r="H36" i="2" s="1"/>
  <c r="F37" i="2"/>
  <c r="H37" i="2"/>
  <c r="F38" i="2"/>
  <c r="H38" i="2" s="1"/>
  <c r="F39" i="2"/>
  <c r="H39" i="2"/>
  <c r="F40" i="2"/>
  <c r="H40" i="2" s="1"/>
  <c r="F41" i="2"/>
  <c r="H41" i="2"/>
  <c r="F42" i="2"/>
  <c r="H42" i="2" s="1"/>
  <c r="F43" i="2"/>
  <c r="H43" i="2" s="1"/>
  <c r="F44" i="2"/>
  <c r="H44" i="2" s="1"/>
  <c r="F44" i="8" l="1"/>
  <c r="G44" i="8" s="1"/>
  <c r="F56" i="10"/>
  <c r="G56" i="10" s="1"/>
  <c r="M5" i="17"/>
  <c r="O5" i="17"/>
  <c r="F47" i="7"/>
  <c r="G47" i="7" s="1"/>
</calcChain>
</file>

<file path=xl/sharedStrings.xml><?xml version="1.0" encoding="utf-8"?>
<sst xmlns="http://schemas.openxmlformats.org/spreadsheetml/2006/main" count="3238" uniqueCount="696">
  <si>
    <t>藤本</t>
    <rPh sb="0" eb="2">
      <t>フジモト</t>
    </rPh>
    <phoneticPr fontId="4"/>
  </si>
  <si>
    <t>桂</t>
    <rPh sb="0" eb="1">
      <t>カツラ</t>
    </rPh>
    <phoneticPr fontId="4"/>
  </si>
  <si>
    <t>IN START</t>
    <phoneticPr fontId="4"/>
  </si>
  <si>
    <t>伊藤</t>
    <rPh sb="0" eb="2">
      <t>イトウ</t>
    </rPh>
    <phoneticPr fontId="4"/>
  </si>
  <si>
    <t>境</t>
    <rPh sb="0" eb="1">
      <t>サカイ</t>
    </rPh>
    <phoneticPr fontId="4"/>
  </si>
  <si>
    <t>OUT START</t>
    <phoneticPr fontId="4"/>
  </si>
  <si>
    <t>NO.15</t>
    <phoneticPr fontId="4"/>
  </si>
  <si>
    <t>NO.8</t>
    <phoneticPr fontId="4"/>
  </si>
  <si>
    <t>区分</t>
    <rPh sb="0" eb="2">
      <t>クブン</t>
    </rPh>
    <phoneticPr fontId="4"/>
  </si>
  <si>
    <t>DC</t>
    <phoneticPr fontId="4"/>
  </si>
  <si>
    <t>中川</t>
    <rPh sb="0" eb="2">
      <t>ナカガワ</t>
    </rPh>
    <phoneticPr fontId="4"/>
  </si>
  <si>
    <t>松川</t>
    <rPh sb="0" eb="2">
      <t>マツカワ</t>
    </rPh>
    <phoneticPr fontId="4"/>
  </si>
  <si>
    <t>宝</t>
    <rPh sb="0" eb="1">
      <t>タカラ</t>
    </rPh>
    <phoneticPr fontId="4"/>
  </si>
  <si>
    <t>松本由</t>
    <rPh sb="0" eb="2">
      <t>マツモト</t>
    </rPh>
    <rPh sb="2" eb="3">
      <t>ユ</t>
    </rPh>
    <phoneticPr fontId="4"/>
  </si>
  <si>
    <t>田沼</t>
    <rPh sb="0" eb="2">
      <t>タヌマ</t>
    </rPh>
    <phoneticPr fontId="4"/>
  </si>
  <si>
    <t>谷口</t>
    <rPh sb="0" eb="2">
      <t>タニグチ</t>
    </rPh>
    <phoneticPr fontId="4"/>
  </si>
  <si>
    <t>ー</t>
    <phoneticPr fontId="4"/>
  </si>
  <si>
    <t>NO.16</t>
    <phoneticPr fontId="4"/>
  </si>
  <si>
    <t>NO.13</t>
    <phoneticPr fontId="4"/>
  </si>
  <si>
    <t>NO.7</t>
    <phoneticPr fontId="4"/>
  </si>
  <si>
    <t>NO.3</t>
    <phoneticPr fontId="4"/>
  </si>
  <si>
    <t>NP</t>
    <phoneticPr fontId="4"/>
  </si>
  <si>
    <t xml:space="preserve"> - イーグル賞、バーディー賞 残 2をジャンケン大会で2本提供</t>
    <rPh sb="7" eb="8">
      <t>ショウ</t>
    </rPh>
    <rPh sb="14" eb="15">
      <t>ショウ</t>
    </rPh>
    <rPh sb="16" eb="17">
      <t>ザン</t>
    </rPh>
    <rPh sb="25" eb="27">
      <t>タイカイ</t>
    </rPh>
    <rPh sb="29" eb="30">
      <t>ホン</t>
    </rPh>
    <rPh sb="30" eb="32">
      <t>テイキョウ</t>
    </rPh>
    <phoneticPr fontId="4"/>
  </si>
  <si>
    <t xml:space="preserve"> ラボンダンス 食パン 1本</t>
    <rPh sb="8" eb="9">
      <t>ショク</t>
    </rPh>
    <rPh sb="13" eb="14">
      <t>ホン</t>
    </rPh>
    <phoneticPr fontId="4"/>
  </si>
  <si>
    <t>阪口 嘉平</t>
    <rPh sb="0" eb="2">
      <t>サカグチ</t>
    </rPh>
    <rPh sb="3" eb="5">
      <t>カヘイ</t>
    </rPh>
    <phoneticPr fontId="4"/>
  </si>
  <si>
    <t>森本 正義</t>
    <rPh sb="0" eb="2">
      <t>モリモト</t>
    </rPh>
    <rPh sb="3" eb="5">
      <t>マサヨシ</t>
    </rPh>
    <phoneticPr fontId="4"/>
  </si>
  <si>
    <t>米山　 廣</t>
    <rPh sb="0" eb="2">
      <t>ヨネヤマ</t>
    </rPh>
    <rPh sb="4" eb="5">
      <t>ヒロシ</t>
    </rPh>
    <phoneticPr fontId="4"/>
  </si>
  <si>
    <t>ベストパートナー賞</t>
    <rPh sb="8" eb="9">
      <t>ショウ</t>
    </rPh>
    <phoneticPr fontId="4"/>
  </si>
  <si>
    <t>松本 　寛</t>
    <rPh sb="0" eb="2">
      <t>マツモト</t>
    </rPh>
    <rPh sb="4" eb="5">
      <t>ヒロシ</t>
    </rPh>
    <phoneticPr fontId="4"/>
  </si>
  <si>
    <t>齊藤    博</t>
    <rPh sb="0" eb="2">
      <t>サイトウ</t>
    </rPh>
    <rPh sb="6" eb="7">
      <t>ヒロシ</t>
    </rPh>
    <phoneticPr fontId="4"/>
  </si>
  <si>
    <t>じゃんけん</t>
    <phoneticPr fontId="4"/>
  </si>
  <si>
    <t>松川　 章</t>
    <rPh sb="0" eb="2">
      <t>マツカワ</t>
    </rPh>
    <rPh sb="4" eb="5">
      <t>アキラ</t>
    </rPh>
    <phoneticPr fontId="4"/>
  </si>
  <si>
    <t>バーディー賞</t>
    <rPh sb="5" eb="6">
      <t>ショウ</t>
    </rPh>
    <phoneticPr fontId="4"/>
  </si>
  <si>
    <t>該当無</t>
    <rPh sb="0" eb="2">
      <t>ガイトウ</t>
    </rPh>
    <rPh sb="2" eb="3">
      <t>ナシ</t>
    </rPh>
    <phoneticPr fontId="4"/>
  </si>
  <si>
    <t>イーグル賞</t>
    <rPh sb="4" eb="5">
      <t>ショウ</t>
    </rPh>
    <phoneticPr fontId="4"/>
  </si>
  <si>
    <t>51/51</t>
    <phoneticPr fontId="4"/>
  </si>
  <si>
    <t>皆木 良次</t>
    <rPh sb="0" eb="1">
      <t>ミナ</t>
    </rPh>
    <rPh sb="1" eb="2">
      <t>キ</t>
    </rPh>
    <rPh sb="3" eb="5">
      <t>リョウジ</t>
    </rPh>
    <phoneticPr fontId="4"/>
  </si>
  <si>
    <t>おしどり賞</t>
    <rPh sb="4" eb="5">
      <t>ショウ</t>
    </rPh>
    <phoneticPr fontId="4"/>
  </si>
  <si>
    <t>須崎 　孝</t>
    <rPh sb="0" eb="2">
      <t>スザキ</t>
    </rPh>
    <rPh sb="4" eb="5">
      <t>タカ</t>
    </rPh>
    <phoneticPr fontId="4"/>
  </si>
  <si>
    <t>小波賞</t>
    <rPh sb="0" eb="2">
      <t>コナミ</t>
    </rPh>
    <rPh sb="2" eb="3">
      <t>ショウ</t>
    </rPh>
    <phoneticPr fontId="4"/>
  </si>
  <si>
    <t>渡邉 孝子</t>
    <rPh sb="0" eb="2">
      <t>ワタナベ</t>
    </rPh>
    <rPh sb="3" eb="5">
      <t>タカコ</t>
    </rPh>
    <phoneticPr fontId="4"/>
  </si>
  <si>
    <t>大波賞</t>
    <rPh sb="0" eb="2">
      <t>オオナミ</t>
    </rPh>
    <rPh sb="2" eb="3">
      <t>ショウ</t>
    </rPh>
    <phoneticPr fontId="4"/>
  </si>
  <si>
    <t>畑　 俊行</t>
    <rPh sb="0" eb="1">
      <t>ハタ</t>
    </rPh>
    <rPh sb="3" eb="5">
      <t>トシユキ</t>
    </rPh>
    <phoneticPr fontId="4"/>
  </si>
  <si>
    <t>一番乗り賞</t>
    <rPh sb="0" eb="3">
      <t>イチバンノ</t>
    </rPh>
    <rPh sb="4" eb="5">
      <t>ショウ</t>
    </rPh>
    <phoneticPr fontId="4"/>
  </si>
  <si>
    <t xml:space="preserve"> いちご(博多あまおう)</t>
  </si>
  <si>
    <t>長尾 千恵子</t>
    <rPh sb="0" eb="2">
      <t>ナガオ</t>
    </rPh>
    <rPh sb="3" eb="6">
      <t>チエコ</t>
    </rPh>
    <phoneticPr fontId="4"/>
  </si>
  <si>
    <t xml:space="preserve"> レディ-ス賞</t>
    <rPh sb="6" eb="7">
      <t>ショウ</t>
    </rPh>
    <phoneticPr fontId="4"/>
  </si>
  <si>
    <t>境  暁士</t>
    <rPh sb="0" eb="1">
      <t>サカイ</t>
    </rPh>
    <rPh sb="3" eb="4">
      <t>アツシ</t>
    </rPh>
    <rPh sb="4" eb="5">
      <t>シ</t>
    </rPh>
    <phoneticPr fontId="4"/>
  </si>
  <si>
    <t>ゴールドシニア賞</t>
    <rPh sb="7" eb="8">
      <t>ショウ</t>
    </rPh>
    <phoneticPr fontId="4"/>
  </si>
  <si>
    <t xml:space="preserve"> 〇 特別賞</t>
    <rPh sb="3" eb="6">
      <t>トクベツショウ</t>
    </rPh>
    <phoneticPr fontId="4"/>
  </si>
  <si>
    <t>いちご</t>
    <phoneticPr fontId="4"/>
  </si>
  <si>
    <t>伊藤 勝美</t>
    <rPh sb="0" eb="2">
      <t>イトウ</t>
    </rPh>
    <rPh sb="3" eb="5">
      <t>カツミ</t>
    </rPh>
    <phoneticPr fontId="4"/>
  </si>
  <si>
    <t>ＢＧ</t>
    <phoneticPr fontId="4"/>
  </si>
  <si>
    <t>島本 喜勢子</t>
    <rPh sb="0" eb="2">
      <t>シマモト</t>
    </rPh>
    <rPh sb="3" eb="4">
      <t>ヨロコ</t>
    </rPh>
    <rPh sb="4" eb="5">
      <t>イキオ</t>
    </rPh>
    <rPh sb="5" eb="6">
      <t>コ</t>
    </rPh>
    <phoneticPr fontId="4"/>
  </si>
  <si>
    <t>BM</t>
    <phoneticPr fontId="4"/>
  </si>
  <si>
    <t>大迫 嘉昭</t>
    <rPh sb="0" eb="2">
      <t>オオサコ</t>
    </rPh>
    <rPh sb="3" eb="5">
      <t>ヨシアキ</t>
    </rPh>
    <phoneticPr fontId="4"/>
  </si>
  <si>
    <t>BB</t>
    <phoneticPr fontId="4"/>
  </si>
  <si>
    <r>
      <rPr>
        <sz val="12"/>
        <color indexed="8"/>
        <rFont val="メイリオ"/>
        <family val="3"/>
        <charset val="128"/>
      </rPr>
      <t>３９位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</si>
  <si>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３８位</t>
    </r>
    <rPh sb="2" eb="3">
      <t>イ</t>
    </rPh>
    <phoneticPr fontId="4"/>
  </si>
  <si>
    <t>小西 弓彦</t>
    <rPh sb="0" eb="2">
      <t>コニシ</t>
    </rPh>
    <rPh sb="3" eb="4">
      <t>ユミ</t>
    </rPh>
    <rPh sb="4" eb="5">
      <t>ヒコ</t>
    </rPh>
    <phoneticPr fontId="4"/>
  </si>
  <si>
    <r>
      <rPr>
        <sz val="12"/>
        <color indexed="8"/>
        <rFont val="メイリオ"/>
        <family val="3"/>
        <charset val="128"/>
      </rPr>
      <t>３７位</t>
    </r>
    <rPh sb="2" eb="3">
      <t>イ</t>
    </rPh>
    <phoneticPr fontId="4"/>
  </si>
  <si>
    <t>北村 顕一</t>
    <rPh sb="0" eb="2">
      <t>キタムラ</t>
    </rPh>
    <rPh sb="3" eb="5">
      <t>ケンイチ</t>
    </rPh>
    <phoneticPr fontId="4"/>
  </si>
  <si>
    <r>
      <rPr>
        <sz val="12"/>
        <color indexed="8"/>
        <rFont val="メイリオ"/>
        <family val="3"/>
        <charset val="128"/>
      </rPr>
      <t>３６位</t>
    </r>
    <rPh sb="2" eb="3">
      <t>イ</t>
    </rPh>
    <phoneticPr fontId="4"/>
  </si>
  <si>
    <t>松原　 弘</t>
    <rPh sb="0" eb="2">
      <t>マツバラ</t>
    </rPh>
    <rPh sb="4" eb="5">
      <t>ヒロシ</t>
    </rPh>
    <phoneticPr fontId="4"/>
  </si>
  <si>
    <r>
      <rPr>
        <b/>
        <sz val="12"/>
        <color indexed="8"/>
        <rFont val="メイリオ"/>
        <family val="3"/>
        <charset val="128"/>
      </rPr>
      <t>３５位</t>
    </r>
    <rPh sb="2" eb="3">
      <t>イ</t>
    </rPh>
    <phoneticPr fontId="4"/>
  </si>
  <si>
    <t>笹部 久子</t>
    <rPh sb="0" eb="2">
      <t>ササベ</t>
    </rPh>
    <rPh sb="3" eb="5">
      <t>ヒサコ</t>
    </rPh>
    <phoneticPr fontId="4"/>
  </si>
  <si>
    <r>
      <rPr>
        <sz val="12"/>
        <color indexed="8"/>
        <rFont val="メイリオ"/>
        <family val="3"/>
        <charset val="128"/>
      </rPr>
      <t>３４位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</si>
  <si>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３３位</t>
    </r>
    <rPh sb="2" eb="3">
      <t>イ</t>
    </rPh>
    <phoneticPr fontId="4"/>
  </si>
  <si>
    <t>木下 雅晴</t>
    <rPh sb="0" eb="2">
      <t>キノシタ</t>
    </rPh>
    <rPh sb="3" eb="5">
      <t>マサハル</t>
    </rPh>
    <phoneticPr fontId="4"/>
  </si>
  <si>
    <r>
      <rPr>
        <sz val="12"/>
        <color indexed="8"/>
        <rFont val="メイリオ"/>
        <family val="3"/>
        <charset val="128"/>
      </rPr>
      <t>３２位</t>
    </r>
    <rPh sb="2" eb="3">
      <t>イ</t>
    </rPh>
    <phoneticPr fontId="4"/>
  </si>
  <si>
    <t>谷口　 淳</t>
    <rPh sb="0" eb="2">
      <t>タニグチ</t>
    </rPh>
    <rPh sb="4" eb="5">
      <t>ジュン</t>
    </rPh>
    <phoneticPr fontId="4"/>
  </si>
  <si>
    <r>
      <rPr>
        <sz val="12"/>
        <color indexed="8"/>
        <rFont val="メイリオ"/>
        <family val="3"/>
        <charset val="128"/>
      </rPr>
      <t>３１位</t>
    </r>
    <rPh sb="2" eb="3">
      <t>イ</t>
    </rPh>
    <phoneticPr fontId="4"/>
  </si>
  <si>
    <t>松本 健一</t>
    <rPh sb="0" eb="2">
      <t>マツモト</t>
    </rPh>
    <rPh sb="3" eb="5">
      <t>ケンイチ</t>
    </rPh>
    <phoneticPr fontId="4"/>
  </si>
  <si>
    <r>
      <rPr>
        <b/>
        <sz val="12"/>
        <color indexed="8"/>
        <rFont val="メイリオ"/>
        <family val="3"/>
        <charset val="128"/>
      </rPr>
      <t>３０位</t>
    </r>
    <rPh sb="2" eb="3">
      <t>イ</t>
    </rPh>
    <phoneticPr fontId="4"/>
  </si>
  <si>
    <t>北本 成治</t>
    <rPh sb="0" eb="2">
      <t>キタモト</t>
    </rPh>
    <rPh sb="3" eb="5">
      <t>セイジ</t>
    </rPh>
    <phoneticPr fontId="4"/>
  </si>
  <si>
    <r>
      <rPr>
        <sz val="12"/>
        <color indexed="8"/>
        <rFont val="メイリオ"/>
        <family val="3"/>
        <charset val="128"/>
      </rPr>
      <t>２９位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</si>
  <si>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２８位</t>
    </r>
    <rPh sb="2" eb="3">
      <t>イ</t>
    </rPh>
    <phoneticPr fontId="4"/>
  </si>
  <si>
    <t>笹部 勝明</t>
    <rPh sb="0" eb="2">
      <t>ササベ</t>
    </rPh>
    <rPh sb="3" eb="5">
      <t>カツアキ</t>
    </rPh>
    <phoneticPr fontId="4"/>
  </si>
  <si>
    <r>
      <rPr>
        <sz val="12"/>
        <color indexed="8"/>
        <rFont val="メイリオ"/>
        <family val="3"/>
        <charset val="128"/>
      </rPr>
      <t>２７位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</si>
  <si>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２６位</t>
    </r>
    <rPh sb="2" eb="3">
      <t>イ</t>
    </rPh>
    <phoneticPr fontId="4"/>
  </si>
  <si>
    <t>田沼 宏之</t>
    <rPh sb="0" eb="2">
      <t>タヌマ</t>
    </rPh>
    <rPh sb="3" eb="5">
      <t>ヒロユキ</t>
    </rPh>
    <phoneticPr fontId="4"/>
  </si>
  <si>
    <r>
      <rPr>
        <b/>
        <sz val="12"/>
        <color indexed="8"/>
        <rFont val="メイリオ"/>
        <family val="3"/>
        <charset val="128"/>
      </rPr>
      <t>２５位</t>
    </r>
    <rPh sb="2" eb="3">
      <t>イ</t>
    </rPh>
    <phoneticPr fontId="4"/>
  </si>
  <si>
    <t>東田 重勇</t>
    <rPh sb="0" eb="2">
      <t>ヒガシダ</t>
    </rPh>
    <rPh sb="3" eb="4">
      <t>シゲ</t>
    </rPh>
    <rPh sb="4" eb="5">
      <t>ユウ</t>
    </rPh>
    <phoneticPr fontId="4"/>
  </si>
  <si>
    <r>
      <rPr>
        <sz val="12"/>
        <color indexed="8"/>
        <rFont val="メイリオ"/>
        <family val="3"/>
        <charset val="128"/>
      </rPr>
      <t>２４位</t>
    </r>
    <rPh sb="2" eb="3">
      <t>イ</t>
    </rPh>
    <phoneticPr fontId="4"/>
  </si>
  <si>
    <t>須崎 紀夫</t>
    <rPh sb="0" eb="2">
      <t>スザキ</t>
    </rPh>
    <rPh sb="3" eb="5">
      <t>ノリオ</t>
    </rPh>
    <phoneticPr fontId="4"/>
  </si>
  <si>
    <r>
      <rPr>
        <sz val="12"/>
        <color indexed="8"/>
        <rFont val="メイリオ"/>
        <family val="3"/>
        <charset val="128"/>
      </rPr>
      <t>２３位</t>
    </r>
    <rPh sb="2" eb="3">
      <t>イ</t>
    </rPh>
    <phoneticPr fontId="4"/>
  </si>
  <si>
    <t>松岡 勝太</t>
    <rPh sb="0" eb="2">
      <t>マツオカ</t>
    </rPh>
    <rPh sb="3" eb="5">
      <t>カツタ</t>
    </rPh>
    <phoneticPr fontId="4"/>
  </si>
  <si>
    <r>
      <rPr>
        <sz val="12"/>
        <color indexed="8"/>
        <rFont val="メイリオ"/>
        <family val="3"/>
        <charset val="128"/>
      </rPr>
      <t>２２位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</si>
  <si>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２１位</t>
    </r>
    <rPh sb="2" eb="3">
      <t>イ</t>
    </rPh>
    <phoneticPr fontId="4"/>
  </si>
  <si>
    <t>高橋 欣一</t>
    <rPh sb="0" eb="2">
      <t>タカハシ</t>
    </rPh>
    <rPh sb="3" eb="5">
      <t>キンイチ</t>
    </rPh>
    <phoneticPr fontId="4"/>
  </si>
  <si>
    <r>
      <rPr>
        <b/>
        <sz val="12"/>
        <color indexed="8"/>
        <rFont val="メイリオ"/>
        <family val="3"/>
        <charset val="128"/>
      </rPr>
      <t>２０位</t>
    </r>
    <rPh sb="2" eb="3">
      <t>イ</t>
    </rPh>
    <phoneticPr fontId="4"/>
  </si>
  <si>
    <t>大西 英男</t>
    <rPh sb="0" eb="2">
      <t>オオニシ</t>
    </rPh>
    <rPh sb="3" eb="5">
      <t>ヒデオ</t>
    </rPh>
    <phoneticPr fontId="4"/>
  </si>
  <si>
    <r>
      <rPr>
        <sz val="12"/>
        <color indexed="8"/>
        <rFont val="メイリオ"/>
        <family val="3"/>
        <charset val="128"/>
      </rPr>
      <t>１９位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</si>
  <si>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１８位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</si>
  <si>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１７位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</si>
  <si>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１６位</t>
    </r>
    <rPh sb="2" eb="3">
      <t>イ</t>
    </rPh>
    <phoneticPr fontId="4"/>
  </si>
  <si>
    <r>
      <rPr>
        <b/>
        <sz val="12"/>
        <color indexed="8"/>
        <rFont val="メイリオ"/>
        <family val="3"/>
        <charset val="128"/>
      </rPr>
      <t>１５位</t>
    </r>
    <rPh sb="2" eb="3">
      <t>イ</t>
    </rPh>
    <phoneticPr fontId="4"/>
  </si>
  <si>
    <t>今井    功</t>
    <rPh sb="0" eb="2">
      <t>イマイ</t>
    </rPh>
    <rPh sb="6" eb="7">
      <t>イサオ</t>
    </rPh>
    <phoneticPr fontId="4"/>
  </si>
  <si>
    <r>
      <rPr>
        <sz val="12"/>
        <color indexed="8"/>
        <rFont val="メイリオ"/>
        <family val="3"/>
        <charset val="128"/>
      </rPr>
      <t>１４位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</si>
  <si>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１３位</t>
    </r>
    <rPh sb="2" eb="3">
      <t>イ</t>
    </rPh>
    <phoneticPr fontId="4"/>
  </si>
  <si>
    <t>藤本 芳輝</t>
    <rPh sb="0" eb="2">
      <t>フジモト</t>
    </rPh>
    <rPh sb="3" eb="5">
      <t>ヨシテル</t>
    </rPh>
    <phoneticPr fontId="4"/>
  </si>
  <si>
    <r>
      <rPr>
        <sz val="12"/>
        <color indexed="8"/>
        <rFont val="メイリオ"/>
        <family val="3"/>
        <charset val="128"/>
      </rPr>
      <t>１２位</t>
    </r>
    <rPh sb="2" eb="3">
      <t>イ</t>
    </rPh>
    <phoneticPr fontId="4"/>
  </si>
  <si>
    <t>松本由香子</t>
    <rPh sb="0" eb="2">
      <t>マツモト</t>
    </rPh>
    <rPh sb="2" eb="5">
      <t>ユカコ</t>
    </rPh>
    <phoneticPr fontId="4"/>
  </si>
  <si>
    <r>
      <rPr>
        <sz val="12"/>
        <color indexed="8"/>
        <rFont val="メイリオ"/>
        <family val="3"/>
        <charset val="128"/>
      </rPr>
      <t>１１位</t>
    </r>
    <rPh sb="2" eb="3">
      <t>イ</t>
    </rPh>
    <phoneticPr fontId="4"/>
  </si>
  <si>
    <t>鈴木 達郎</t>
    <rPh sb="0" eb="2">
      <t>スズキ</t>
    </rPh>
    <rPh sb="3" eb="5">
      <t>タツロウ</t>
    </rPh>
    <phoneticPr fontId="4"/>
  </si>
  <si>
    <r>
      <rPr>
        <b/>
        <sz val="12"/>
        <color indexed="8"/>
        <rFont val="メイリオ"/>
        <family val="3"/>
        <charset val="128"/>
      </rPr>
      <t>１０位</t>
    </r>
    <rPh sb="2" eb="3">
      <t>イ</t>
    </rPh>
    <phoneticPr fontId="4"/>
  </si>
  <si>
    <t>上田 敏雄</t>
    <rPh sb="0" eb="2">
      <t>ウエダ</t>
    </rPh>
    <rPh sb="3" eb="5">
      <t>トシオ</t>
    </rPh>
    <phoneticPr fontId="4"/>
  </si>
  <si>
    <r>
      <rPr>
        <b/>
        <sz val="12"/>
        <color indexed="8"/>
        <rFont val="メイリオ"/>
        <family val="3"/>
        <charset val="128"/>
      </rPr>
      <t>９位</t>
    </r>
    <rPh sb="1" eb="2">
      <t>イ</t>
    </rPh>
    <phoneticPr fontId="4"/>
  </si>
  <si>
    <t>宝　 淳二</t>
    <rPh sb="0" eb="1">
      <t>タカラ</t>
    </rPh>
    <rPh sb="3" eb="5">
      <t>ジュンジ</t>
    </rPh>
    <phoneticPr fontId="4"/>
  </si>
  <si>
    <r>
      <rPr>
        <b/>
        <sz val="12"/>
        <color indexed="8"/>
        <rFont val="メイリオ"/>
        <family val="3"/>
        <charset val="128"/>
      </rPr>
      <t>８位</t>
    </r>
    <rPh sb="1" eb="2">
      <t>イ</t>
    </rPh>
    <phoneticPr fontId="4"/>
  </si>
  <si>
    <t>GOLF BALL 1DZ</t>
    <phoneticPr fontId="4"/>
  </si>
  <si>
    <t>林    五郎</t>
    <rPh sb="0" eb="1">
      <t>ハヤシ</t>
    </rPh>
    <rPh sb="5" eb="7">
      <t>ゴロウ</t>
    </rPh>
    <phoneticPr fontId="4"/>
  </si>
  <si>
    <r>
      <rPr>
        <b/>
        <sz val="12"/>
        <color indexed="8"/>
        <rFont val="メイリオ"/>
        <family val="3"/>
        <charset val="128"/>
      </rPr>
      <t>７位</t>
    </r>
    <rPh sb="1" eb="2">
      <t>イ</t>
    </rPh>
    <phoneticPr fontId="4"/>
  </si>
  <si>
    <r>
      <rPr>
        <b/>
        <sz val="12"/>
        <color indexed="8"/>
        <rFont val="メイリオ"/>
        <family val="3"/>
        <charset val="128"/>
      </rPr>
      <t>６位</t>
    </r>
    <rPh sb="1" eb="2">
      <t>イ</t>
    </rPh>
    <phoneticPr fontId="4"/>
  </si>
  <si>
    <t>長江 成善</t>
    <rPh sb="0" eb="2">
      <t>チョウコウ</t>
    </rPh>
    <rPh sb="3" eb="4">
      <t>ナリ</t>
    </rPh>
    <rPh sb="4" eb="5">
      <t>ゼン</t>
    </rPh>
    <phoneticPr fontId="4"/>
  </si>
  <si>
    <r>
      <rPr>
        <b/>
        <sz val="12"/>
        <color indexed="8"/>
        <rFont val="メイリオ"/>
        <family val="3"/>
        <charset val="128"/>
      </rPr>
      <t>５位</t>
    </r>
    <rPh sb="1" eb="2">
      <t>イ</t>
    </rPh>
    <phoneticPr fontId="4"/>
  </si>
  <si>
    <t>MIZUNO CADDY BAG</t>
    <phoneticPr fontId="4"/>
  </si>
  <si>
    <t>桂　幸生</t>
    <rPh sb="0" eb="1">
      <t>カツラ</t>
    </rPh>
    <rPh sb="2" eb="4">
      <t>ユキオ</t>
    </rPh>
    <phoneticPr fontId="4"/>
  </si>
  <si>
    <r>
      <rPr>
        <b/>
        <sz val="12"/>
        <color indexed="8"/>
        <rFont val="メイリオ"/>
        <family val="3"/>
        <charset val="128"/>
      </rPr>
      <t>４位</t>
    </r>
    <rPh sb="1" eb="2">
      <t>イ</t>
    </rPh>
    <phoneticPr fontId="4"/>
  </si>
  <si>
    <t>境    暁士</t>
    <rPh sb="0" eb="1">
      <t>サカイ</t>
    </rPh>
    <rPh sb="5" eb="6">
      <t>アカツキ</t>
    </rPh>
    <rPh sb="6" eb="7">
      <t>シ</t>
    </rPh>
    <phoneticPr fontId="4"/>
  </si>
  <si>
    <r>
      <rPr>
        <b/>
        <sz val="12"/>
        <color indexed="8"/>
        <rFont val="メイリオ"/>
        <family val="3"/>
        <charset val="128"/>
      </rPr>
      <t>３位</t>
    </r>
    <rPh sb="1" eb="2">
      <t>イ</t>
    </rPh>
    <phoneticPr fontId="4"/>
  </si>
  <si>
    <t>中川　 明</t>
    <rPh sb="0" eb="2">
      <t>ナカガワ</t>
    </rPh>
    <rPh sb="4" eb="5">
      <t>アキラ</t>
    </rPh>
    <phoneticPr fontId="4"/>
  </si>
  <si>
    <r>
      <rPr>
        <b/>
        <sz val="12"/>
        <color indexed="8"/>
        <rFont val="メイリオ"/>
        <family val="3"/>
        <charset val="128"/>
      </rPr>
      <t>準優勝</t>
    </r>
    <rPh sb="0" eb="1">
      <t>ジュン</t>
    </rPh>
    <rPh sb="1" eb="3">
      <t>ユウショウ</t>
    </rPh>
    <phoneticPr fontId="4"/>
  </si>
  <si>
    <t>西岡 喜久男</t>
    <rPh sb="0" eb="2">
      <t>ニシオカ</t>
    </rPh>
    <rPh sb="3" eb="6">
      <t>キクオ</t>
    </rPh>
    <phoneticPr fontId="4"/>
  </si>
  <si>
    <r>
      <rPr>
        <b/>
        <sz val="12"/>
        <color indexed="8"/>
        <rFont val="メイリオ"/>
        <family val="3"/>
        <charset val="128"/>
      </rPr>
      <t>優　勝</t>
    </r>
    <rPh sb="0" eb="1">
      <t>ユウ</t>
    </rPh>
    <rPh sb="2" eb="3">
      <t>カツ</t>
    </rPh>
    <phoneticPr fontId="4"/>
  </si>
  <si>
    <t>次回HDCP</t>
    <rPh sb="0" eb="2">
      <t>ジカイ</t>
    </rPh>
    <phoneticPr fontId="4"/>
  </si>
  <si>
    <t>賞品</t>
    <rPh sb="0" eb="2">
      <t>ショウヒン</t>
    </rPh>
    <phoneticPr fontId="4"/>
  </si>
  <si>
    <r>
      <rPr>
        <sz val="12"/>
        <color indexed="8"/>
        <rFont val="メイリオ"/>
        <family val="3"/>
        <charset val="128"/>
      </rPr>
      <t>ＮＥＴ</t>
    </r>
  </si>
  <si>
    <r>
      <rPr>
        <sz val="12"/>
        <color indexed="8"/>
        <rFont val="メイリオ"/>
        <family val="3"/>
        <charset val="128"/>
      </rPr>
      <t>ＨＤＣＰ</t>
    </r>
  </si>
  <si>
    <r>
      <rPr>
        <sz val="12"/>
        <color indexed="8"/>
        <rFont val="メイリオ"/>
        <family val="3"/>
        <charset val="128"/>
      </rPr>
      <t>ＧＲＯＳＳ</t>
    </r>
  </si>
  <si>
    <r>
      <rPr>
        <sz val="12"/>
        <color indexed="8"/>
        <rFont val="メイリオ"/>
        <family val="3"/>
        <charset val="128"/>
      </rPr>
      <t>ＩＮ</t>
    </r>
    <phoneticPr fontId="4"/>
  </si>
  <si>
    <r>
      <rPr>
        <sz val="12"/>
        <color indexed="8"/>
        <rFont val="メイリオ"/>
        <family val="3"/>
        <charset val="128"/>
      </rPr>
      <t>ＯＵＴ</t>
    </r>
    <phoneticPr fontId="4"/>
  </si>
  <si>
    <t>氏 名</t>
    <rPh sb="0" eb="1">
      <t>シ</t>
    </rPh>
    <rPh sb="2" eb="3">
      <t>メイ</t>
    </rPh>
    <phoneticPr fontId="4"/>
  </si>
  <si>
    <t>順 位</t>
    <rPh sb="0" eb="1">
      <t>ジュン</t>
    </rPh>
    <rPh sb="2" eb="3">
      <t>イ</t>
    </rPh>
    <phoneticPr fontId="4"/>
  </si>
  <si>
    <t xml:space="preserve">     於 : センチュリー三木ゴルフ倶楽部</t>
    <rPh sb="5" eb="6">
      <t>オ</t>
    </rPh>
    <rPh sb="15" eb="17">
      <t>ミキ</t>
    </rPh>
    <rPh sb="20" eb="23">
      <t>クラブ</t>
    </rPh>
    <phoneticPr fontId="4"/>
  </si>
  <si>
    <t>□ 関西シニア会ゴルフ同好会・２０１5年4月8日（第71回大会）成績表</t>
    <rPh sb="2" eb="4">
      <t>カンサイ</t>
    </rPh>
    <phoneticPr fontId="4"/>
  </si>
  <si>
    <t xml:space="preserve"> - GOLD TEE PLAY : 西岡、松岡、境、阪口、安富、森本、齊藤</t>
    <rPh sb="19" eb="21">
      <t>ニシオカ</t>
    </rPh>
    <rPh sb="22" eb="24">
      <t>マツオカ</t>
    </rPh>
    <rPh sb="25" eb="26">
      <t>サカイ</t>
    </rPh>
    <rPh sb="27" eb="29">
      <t>サカグチ</t>
    </rPh>
    <rPh sb="30" eb="32">
      <t>ヤストミ</t>
    </rPh>
    <rPh sb="33" eb="35">
      <t>モリモト</t>
    </rPh>
    <rPh sb="36" eb="38">
      <t>サイトウ</t>
    </rPh>
    <phoneticPr fontId="4"/>
  </si>
  <si>
    <t>北本</t>
    <rPh sb="0" eb="2">
      <t>キタモト</t>
    </rPh>
    <phoneticPr fontId="4"/>
  </si>
  <si>
    <t>今井</t>
    <rPh sb="0" eb="2">
      <t>イマイ</t>
    </rPh>
    <phoneticPr fontId="4"/>
  </si>
  <si>
    <t>松岡</t>
    <rPh sb="0" eb="2">
      <t>マツオカ</t>
    </rPh>
    <phoneticPr fontId="4"/>
  </si>
  <si>
    <t>宮原</t>
    <rPh sb="0" eb="2">
      <t>ミヤハラ</t>
    </rPh>
    <phoneticPr fontId="4"/>
  </si>
  <si>
    <t>鈴木</t>
    <rPh sb="0" eb="2">
      <t>スズキ</t>
    </rPh>
    <phoneticPr fontId="4"/>
  </si>
  <si>
    <t>須崎孝</t>
    <rPh sb="0" eb="2">
      <t>スザキ</t>
    </rPh>
    <rPh sb="2" eb="3">
      <t>タカシ</t>
    </rPh>
    <phoneticPr fontId="4"/>
  </si>
  <si>
    <t>西岡</t>
    <rPh sb="0" eb="2">
      <t>ニシオカ</t>
    </rPh>
    <phoneticPr fontId="4"/>
  </si>
  <si>
    <t>皆木</t>
    <rPh sb="0" eb="2">
      <t>ミナギ</t>
    </rPh>
    <phoneticPr fontId="4"/>
  </si>
  <si>
    <t>須崎紀</t>
    <rPh sb="0" eb="2">
      <t>スザキ</t>
    </rPh>
    <rPh sb="2" eb="3">
      <t>キ</t>
    </rPh>
    <phoneticPr fontId="4"/>
  </si>
  <si>
    <t>NO.17</t>
    <phoneticPr fontId="4"/>
  </si>
  <si>
    <t>NO.5</t>
    <phoneticPr fontId="4"/>
  </si>
  <si>
    <t xml:space="preserve"> - 残 1をレデイースジャンケン賞で1本提供</t>
    <rPh sb="3" eb="4">
      <t>ザン</t>
    </rPh>
    <rPh sb="17" eb="18">
      <t>ショウ</t>
    </rPh>
    <rPh sb="20" eb="21">
      <t>ホン</t>
    </rPh>
    <rPh sb="21" eb="23">
      <t>テイキョウ</t>
    </rPh>
    <phoneticPr fontId="4"/>
  </si>
  <si>
    <t xml:space="preserve"> ラボンダンス 食パン</t>
    <rPh sb="8" eb="9">
      <t>ショク</t>
    </rPh>
    <phoneticPr fontId="4"/>
  </si>
  <si>
    <t>渡邊 孝子</t>
    <rPh sb="0" eb="2">
      <t>ワタナベ</t>
    </rPh>
    <rPh sb="3" eb="5">
      <t>タカコ</t>
    </rPh>
    <phoneticPr fontId="4"/>
  </si>
  <si>
    <t>レデイースじゃんけん</t>
    <phoneticPr fontId="4"/>
  </si>
  <si>
    <t>年齢 72</t>
    <rPh sb="0" eb="2">
      <t>ネンレイ</t>
    </rPh>
    <phoneticPr fontId="4"/>
  </si>
  <si>
    <t>笹部 勝明</t>
    <rPh sb="0" eb="2">
      <t>ササベ</t>
    </rPh>
    <rPh sb="3" eb="4">
      <t>カツ</t>
    </rPh>
    <rPh sb="4" eb="5">
      <t>メイ</t>
    </rPh>
    <phoneticPr fontId="4"/>
  </si>
  <si>
    <t>NET 72</t>
    <phoneticPr fontId="4"/>
  </si>
  <si>
    <t>PAR72で賞</t>
    <rPh sb="6" eb="7">
      <t>ショウ</t>
    </rPh>
    <phoneticPr fontId="4"/>
  </si>
  <si>
    <t>須崎 孝</t>
    <rPh sb="0" eb="2">
      <t>スザキ</t>
    </rPh>
    <rPh sb="3" eb="4">
      <t>タカ</t>
    </rPh>
    <phoneticPr fontId="4"/>
  </si>
  <si>
    <r>
      <rPr>
        <sz val="12"/>
        <rFont val="Meiryo UI"/>
        <family val="3"/>
        <charset val="128"/>
      </rPr>
      <t>松川　</t>
    </r>
    <r>
      <rPr>
        <sz val="12"/>
        <rFont val="Arial"/>
        <family val="2"/>
      </rPr>
      <t xml:space="preserve"> </t>
    </r>
    <r>
      <rPr>
        <sz val="12"/>
        <rFont val="Meiryo UI"/>
        <family val="3"/>
        <charset val="128"/>
      </rPr>
      <t>章</t>
    </r>
    <rPh sb="0" eb="2">
      <t>マツカワ</t>
    </rPh>
    <rPh sb="4" eb="5">
      <t>アキラ</t>
    </rPh>
    <phoneticPr fontId="4"/>
  </si>
  <si>
    <t>和歌山</t>
    <rPh sb="0" eb="3">
      <t>ワカヤマ</t>
    </rPh>
    <phoneticPr fontId="4"/>
  </si>
  <si>
    <t>宮原 芳雄</t>
    <rPh sb="0" eb="2">
      <t>ミヤハラ</t>
    </rPh>
    <rPh sb="3" eb="5">
      <t>ヨシオ</t>
    </rPh>
    <phoneticPr fontId="4"/>
  </si>
  <si>
    <t>遠路はるばる来たで賞</t>
    <rPh sb="0" eb="2">
      <t>エンロ</t>
    </rPh>
    <rPh sb="6" eb="7">
      <t>キ</t>
    </rPh>
    <rPh sb="9" eb="10">
      <t>ショウ</t>
    </rPh>
    <phoneticPr fontId="4"/>
  </si>
  <si>
    <t>55/55</t>
    <phoneticPr fontId="4"/>
  </si>
  <si>
    <t>有本 春男</t>
    <rPh sb="0" eb="2">
      <t>アリモト</t>
    </rPh>
    <rPh sb="3" eb="4">
      <t>ハル</t>
    </rPh>
    <rPh sb="4" eb="5">
      <t>オトコ</t>
    </rPh>
    <phoneticPr fontId="4"/>
  </si>
  <si>
    <t>さざなみ賞</t>
    <rPh sb="4" eb="5">
      <t>ショウ</t>
    </rPh>
    <phoneticPr fontId="4"/>
  </si>
  <si>
    <t>安富 國詞</t>
    <rPh sb="0" eb="2">
      <t>ヤストミ</t>
    </rPh>
    <rPh sb="3" eb="4">
      <t>クニ</t>
    </rPh>
    <rPh sb="4" eb="5">
      <t>シ</t>
    </rPh>
    <phoneticPr fontId="4"/>
  </si>
  <si>
    <t>齊藤 博</t>
    <rPh sb="0" eb="2">
      <t>サイトウ</t>
    </rPh>
    <rPh sb="3" eb="4">
      <t>ヒロシ</t>
    </rPh>
    <phoneticPr fontId="4"/>
  </si>
  <si>
    <t>一番乗りで賞</t>
    <rPh sb="0" eb="3">
      <t>イチバンノ</t>
    </rPh>
    <rPh sb="5" eb="6">
      <t>ショウ</t>
    </rPh>
    <phoneticPr fontId="4"/>
  </si>
  <si>
    <t>優勝者と同組</t>
    <rPh sb="0" eb="3">
      <t>ユウショウシャ</t>
    </rPh>
    <rPh sb="4" eb="5">
      <t>ドウ</t>
    </rPh>
    <rPh sb="5" eb="6">
      <t>クミ</t>
    </rPh>
    <phoneticPr fontId="4"/>
  </si>
  <si>
    <t xml:space="preserve"> あら川のもの</t>
    <rPh sb="3" eb="4">
      <t>カワ</t>
    </rPh>
    <phoneticPr fontId="4"/>
  </si>
  <si>
    <t>小川 とも子</t>
    <rPh sb="0" eb="2">
      <t>オガワ</t>
    </rPh>
    <rPh sb="5" eb="6">
      <t>コ</t>
    </rPh>
    <phoneticPr fontId="4"/>
  </si>
  <si>
    <t>境 暁士</t>
    <rPh sb="0" eb="1">
      <t>サカイ</t>
    </rPh>
    <rPh sb="2" eb="3">
      <t>アツシ</t>
    </rPh>
    <rPh sb="3" eb="4">
      <t>シ</t>
    </rPh>
    <phoneticPr fontId="4"/>
  </si>
  <si>
    <t>あら川のもも</t>
    <rPh sb="2" eb="3">
      <t>セン</t>
    </rPh>
    <phoneticPr fontId="4"/>
  </si>
  <si>
    <r>
      <rPr>
        <b/>
        <sz val="12"/>
        <rFont val="ＭＳ Ｐゴシック"/>
        <family val="3"/>
        <charset val="128"/>
      </rPr>
      <t>島本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喜勢子</t>
    </r>
    <rPh sb="0" eb="2">
      <t>シマモト</t>
    </rPh>
    <rPh sb="3" eb="4">
      <t>ヨロコ</t>
    </rPh>
    <rPh sb="4" eb="5">
      <t>セイ</t>
    </rPh>
    <rPh sb="5" eb="6">
      <t>コ</t>
    </rPh>
    <phoneticPr fontId="4"/>
  </si>
  <si>
    <r>
      <rPr>
        <b/>
        <sz val="12"/>
        <rFont val="ＭＳ Ｐゴシック"/>
        <family val="3"/>
        <charset val="128"/>
      </rPr>
      <t>藤本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芳輝</t>
    </r>
    <rPh sb="0" eb="2">
      <t>フジモト</t>
    </rPh>
    <rPh sb="3" eb="5">
      <t>ヨシテル</t>
    </rPh>
    <phoneticPr fontId="4"/>
  </si>
  <si>
    <r>
      <rPr>
        <b/>
        <sz val="12"/>
        <rFont val="ＭＳ Ｐゴシック"/>
        <family val="3"/>
        <charset val="128"/>
      </rPr>
      <t>谷口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淳</t>
    </r>
    <rPh sb="0" eb="2">
      <t>タニグチ</t>
    </rPh>
    <rPh sb="3" eb="4">
      <t>ジュン</t>
    </rPh>
    <phoneticPr fontId="4"/>
  </si>
  <si>
    <r>
      <rPr>
        <b/>
        <sz val="12"/>
        <color indexed="8"/>
        <rFont val="メイリオ"/>
        <family val="3"/>
        <charset val="128"/>
      </rPr>
      <t>４０位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</si>
  <si>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rFont val="ＭＳ Ｐゴシック"/>
        <family val="3"/>
        <charset val="128"/>
      </rPr>
      <t>島本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正明</t>
    </r>
    <rPh sb="0" eb="2">
      <t>シマモト</t>
    </rPh>
    <rPh sb="3" eb="5">
      <t>マサアキ</t>
    </rPh>
    <phoneticPr fontId="4"/>
  </si>
  <si>
    <r>
      <rPr>
        <sz val="12"/>
        <rFont val="ＭＳ Ｐゴシック"/>
        <family val="3"/>
        <charset val="128"/>
      </rPr>
      <t>齊藤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博</t>
    </r>
    <rPh sb="0" eb="2">
      <t>サイトウ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</si>
  <si>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北村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顕一</t>
    </r>
    <rPh sb="0" eb="2">
      <t>キタムラ</t>
    </rPh>
    <rPh sb="3" eb="5">
      <t>ケンイチ</t>
    </rPh>
    <phoneticPr fontId="4"/>
  </si>
  <si>
    <r>
      <rPr>
        <sz val="12"/>
        <rFont val="ＭＳ Ｐゴシック"/>
        <family val="3"/>
        <charset val="128"/>
      </rPr>
      <t>渡邊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孝子</t>
    </r>
    <rPh sb="0" eb="2">
      <t>ワタナベ</t>
    </rPh>
    <rPh sb="3" eb="5">
      <t>タカコ</t>
    </rPh>
    <phoneticPr fontId="4"/>
  </si>
  <si>
    <r>
      <rPr>
        <b/>
        <sz val="12"/>
        <rFont val="ＭＳ Ｐゴシック"/>
        <family val="3"/>
        <charset val="128"/>
      </rPr>
      <t>高橋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欣一</t>
    </r>
    <rPh sb="0" eb="2">
      <t>タカハシ</t>
    </rPh>
    <rPh sb="3" eb="5">
      <t>キンイチ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</si>
  <si>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健一</t>
    </r>
    <rPh sb="0" eb="2">
      <t>マツモト</t>
    </rPh>
    <rPh sb="3" eb="5">
      <t>ケンイチ</t>
    </rPh>
    <phoneticPr fontId="4"/>
  </si>
  <si>
    <r>
      <rPr>
        <sz val="12"/>
        <rFont val="ＭＳ Ｐゴシック"/>
        <family val="3"/>
        <charset val="128"/>
      </rPr>
      <t>有本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春男</t>
    </r>
    <rPh sb="0" eb="2">
      <t>アリモト</t>
    </rPh>
    <rPh sb="3" eb="4">
      <t>ハル</t>
    </rPh>
    <rPh sb="4" eb="5">
      <t>オトコ</t>
    </rPh>
    <phoneticPr fontId="4"/>
  </si>
  <si>
    <r>
      <rPr>
        <sz val="12"/>
        <rFont val="ＭＳ Ｐゴシック"/>
        <family val="3"/>
        <charset val="128"/>
      </rPr>
      <t>笹部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勝明</t>
    </r>
    <rPh sb="0" eb="2">
      <t>ササベ</t>
    </rPh>
    <rPh sb="3" eb="4">
      <t>カツ</t>
    </rPh>
    <rPh sb="4" eb="5">
      <t>メイ</t>
    </rPh>
    <phoneticPr fontId="4"/>
  </si>
  <si>
    <r>
      <rPr>
        <sz val="12"/>
        <rFont val="ＭＳ Ｐゴシック"/>
        <family val="3"/>
        <charset val="128"/>
      </rPr>
      <t>木下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昌幸</t>
    </r>
    <rPh sb="0" eb="2">
      <t>キノシタ</t>
    </rPh>
    <rPh sb="3" eb="5">
      <t>マサユキ</t>
    </rPh>
    <phoneticPr fontId="4"/>
  </si>
  <si>
    <r>
      <rPr>
        <b/>
        <sz val="12"/>
        <rFont val="ＭＳ Ｐゴシック"/>
        <family val="3"/>
        <charset val="128"/>
      </rPr>
      <t>田沼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宏之</t>
    </r>
    <rPh sb="0" eb="2">
      <t>タヌマ</t>
    </rPh>
    <rPh sb="3" eb="5">
      <t>ヒロユキ</t>
    </rPh>
    <phoneticPr fontId="4"/>
  </si>
  <si>
    <r>
      <rPr>
        <sz val="12"/>
        <rFont val="ＭＳ Ｐゴシック"/>
        <family val="3"/>
        <charset val="128"/>
      </rPr>
      <t>大崎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清江</t>
    </r>
    <rPh sb="0" eb="2">
      <t>オオサキ</t>
    </rPh>
    <rPh sb="3" eb="5">
      <t>キヨエ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</si>
  <si>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寛</t>
    </r>
    <rPh sb="0" eb="2">
      <t>マツモト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</si>
  <si>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堀口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龍喜</t>
    </r>
    <rPh sb="0" eb="2">
      <t>ホリグチ</t>
    </rPh>
    <rPh sb="3" eb="4">
      <t>リュウ</t>
    </rPh>
    <rPh sb="4" eb="5">
      <t>キ</t>
    </rPh>
    <phoneticPr fontId="4"/>
  </si>
  <si>
    <r>
      <rPr>
        <sz val="12"/>
        <rFont val="ＭＳ Ｐゴシック"/>
        <family val="3"/>
        <charset val="128"/>
      </rPr>
      <t>小川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とも子</t>
    </r>
    <rPh sb="0" eb="2">
      <t>オガワ</t>
    </rPh>
    <rPh sb="5" eb="6">
      <t>コ</t>
    </rPh>
    <phoneticPr fontId="4"/>
  </si>
  <si>
    <r>
      <rPr>
        <b/>
        <sz val="12"/>
        <rFont val="ＭＳ Ｐゴシック"/>
        <family val="3"/>
        <charset val="128"/>
      </rPr>
      <t>笹部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久子</t>
    </r>
    <rPh sb="0" eb="2">
      <t>ササベ</t>
    </rPh>
    <rPh sb="3" eb="5">
      <t>ヒサコ</t>
    </rPh>
    <phoneticPr fontId="4"/>
  </si>
  <si>
    <r>
      <rPr>
        <sz val="12"/>
        <rFont val="ＭＳ Ｐゴシック"/>
        <family val="3"/>
        <charset val="128"/>
      </rPr>
      <t>皆木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良次</t>
    </r>
    <rPh sb="0" eb="2">
      <t>ミナギ</t>
    </rPh>
    <rPh sb="3" eb="5">
      <t>リョウジ</t>
    </rPh>
    <phoneticPr fontId="4"/>
  </si>
  <si>
    <r>
      <rPr>
        <sz val="12"/>
        <rFont val="ＭＳ Ｐゴシック"/>
        <family val="3"/>
        <charset val="128"/>
      </rPr>
      <t>大西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英男</t>
    </r>
    <rPh sb="0" eb="2">
      <t>オオニシ</t>
    </rPh>
    <rPh sb="3" eb="4">
      <t>エイ</t>
    </rPh>
    <rPh sb="4" eb="5">
      <t>オトコ</t>
    </rPh>
    <phoneticPr fontId="4"/>
  </si>
  <si>
    <r>
      <rPr>
        <sz val="12"/>
        <rFont val="ＭＳ Ｐゴシック"/>
        <family val="3"/>
        <charset val="128"/>
      </rPr>
      <t>西岡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喜久男</t>
    </r>
    <rPh sb="0" eb="2">
      <t>ニシオカ</t>
    </rPh>
    <rPh sb="3" eb="4">
      <t>ヨロコ</t>
    </rPh>
    <rPh sb="4" eb="5">
      <t>ヒサ</t>
    </rPh>
    <rPh sb="5" eb="6">
      <t>オトコ</t>
    </rPh>
    <phoneticPr fontId="4"/>
  </si>
  <si>
    <r>
      <rPr>
        <sz val="12"/>
        <rFont val="ＭＳ Ｐゴシック"/>
        <family val="3"/>
        <charset val="128"/>
      </rPr>
      <t>松本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由香子</t>
    </r>
    <rPh sb="0" eb="2">
      <t>マツモト</t>
    </rPh>
    <rPh sb="3" eb="6">
      <t>ユカコ</t>
    </rPh>
    <phoneticPr fontId="4"/>
  </si>
  <si>
    <r>
      <rPr>
        <b/>
        <sz val="12"/>
        <rFont val="ＭＳ Ｐゴシック"/>
        <family val="3"/>
        <charset val="128"/>
      </rPr>
      <t>長尾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千恵子</t>
    </r>
    <rPh sb="0" eb="2">
      <t>ナガオ</t>
    </rPh>
    <rPh sb="3" eb="6">
      <t>チエコ</t>
    </rPh>
    <phoneticPr fontId="4"/>
  </si>
  <si>
    <r>
      <rPr>
        <sz val="12"/>
        <rFont val="ＭＳ Ｐゴシック"/>
        <family val="3"/>
        <charset val="128"/>
      </rPr>
      <t>宮原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芳雄</t>
    </r>
    <rPh sb="0" eb="2">
      <t>ミヤハラ</t>
    </rPh>
    <rPh sb="3" eb="5">
      <t>ヨシオ</t>
    </rPh>
    <phoneticPr fontId="4"/>
  </si>
  <si>
    <r>
      <rPr>
        <sz val="12"/>
        <rFont val="ＭＳ Ｐゴシック"/>
        <family val="3"/>
        <charset val="128"/>
      </rPr>
      <t>松原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弘</t>
    </r>
    <rPh sb="0" eb="2">
      <t>マツバラ</t>
    </rPh>
    <rPh sb="3" eb="4">
      <t>ヒロシ</t>
    </rPh>
    <phoneticPr fontId="4"/>
  </si>
  <si>
    <r>
      <rPr>
        <sz val="12"/>
        <rFont val="ＭＳ Ｐゴシック"/>
        <family val="3"/>
        <charset val="128"/>
      </rPr>
      <t>松川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章</t>
    </r>
    <rPh sb="0" eb="2">
      <t>マツカワ</t>
    </rPh>
    <rPh sb="3" eb="4">
      <t>アキラ</t>
    </rPh>
    <phoneticPr fontId="4"/>
  </si>
  <si>
    <r>
      <rPr>
        <sz val="12"/>
        <rFont val="ＭＳ Ｐゴシック"/>
        <family val="3"/>
        <charset val="128"/>
      </rPr>
      <t>森本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正義</t>
    </r>
    <rPh sb="0" eb="2">
      <t>モリモト</t>
    </rPh>
    <rPh sb="3" eb="5">
      <t>マサヨシ</t>
    </rPh>
    <phoneticPr fontId="4"/>
  </si>
  <si>
    <r>
      <rPr>
        <b/>
        <sz val="12"/>
        <rFont val="ＭＳ Ｐゴシック"/>
        <family val="3"/>
        <charset val="128"/>
      </rPr>
      <t>今井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功</t>
    </r>
    <rPh sb="0" eb="2">
      <t>イマイ</t>
    </rPh>
    <rPh sb="3" eb="4">
      <t>イサオ</t>
    </rPh>
    <phoneticPr fontId="4"/>
  </si>
  <si>
    <r>
      <rPr>
        <sz val="12"/>
        <rFont val="ＭＳ Ｐゴシック"/>
        <family val="3"/>
        <charset val="128"/>
      </rPr>
      <t>鈴木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達郎</t>
    </r>
    <rPh sb="0" eb="2">
      <t>スズキ</t>
    </rPh>
    <rPh sb="3" eb="5">
      <t>タツロウ</t>
    </rPh>
    <phoneticPr fontId="4"/>
  </si>
  <si>
    <r>
      <rPr>
        <sz val="12"/>
        <rFont val="ＭＳ Ｐゴシック"/>
        <family val="3"/>
        <charset val="128"/>
      </rPr>
      <t>林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五郎</t>
    </r>
    <r>
      <rPr>
        <sz val="12"/>
        <rFont val="Arial"/>
        <family val="2"/>
      </rPr>
      <t xml:space="preserve"> </t>
    </r>
    <rPh sb="0" eb="1">
      <t>ハヤシ</t>
    </rPh>
    <rPh sb="2" eb="4">
      <t>ゴロウ</t>
    </rPh>
    <phoneticPr fontId="4"/>
  </si>
  <si>
    <r>
      <rPr>
        <sz val="12"/>
        <rFont val="ＭＳ Ｐゴシック"/>
        <family val="3"/>
        <charset val="128"/>
      </rPr>
      <t>阪口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嘉平</t>
    </r>
    <rPh sb="0" eb="2">
      <t>サカグチ</t>
    </rPh>
    <rPh sb="3" eb="5">
      <t>カヘイ</t>
    </rPh>
    <phoneticPr fontId="4"/>
  </si>
  <si>
    <r>
      <rPr>
        <sz val="12"/>
        <rFont val="ＭＳ Ｐゴシック"/>
        <family val="3"/>
        <charset val="128"/>
      </rPr>
      <t>安富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國詞</t>
    </r>
    <rPh sb="0" eb="2">
      <t>ヤストミ</t>
    </rPh>
    <rPh sb="3" eb="4">
      <t>クニ</t>
    </rPh>
    <rPh sb="4" eb="5">
      <t>シ</t>
    </rPh>
    <phoneticPr fontId="4"/>
  </si>
  <si>
    <r>
      <rPr>
        <b/>
        <sz val="12"/>
        <rFont val="ＭＳ Ｐゴシック"/>
        <family val="3"/>
        <charset val="128"/>
      </rPr>
      <t>松岡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勝太</t>
    </r>
    <rPh sb="0" eb="2">
      <t>マツオカ</t>
    </rPh>
    <rPh sb="3" eb="4">
      <t>カ</t>
    </rPh>
    <rPh sb="4" eb="5">
      <t>タ</t>
    </rPh>
    <phoneticPr fontId="4"/>
  </si>
  <si>
    <r>
      <rPr>
        <b/>
        <sz val="12"/>
        <rFont val="ＭＳ Ｐゴシック"/>
        <family val="3"/>
        <charset val="128"/>
      </rPr>
      <t>須崎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孝氏</t>
    </r>
    <rPh sb="0" eb="2">
      <t>スザキ</t>
    </rPh>
    <rPh sb="3" eb="4">
      <t>タカ</t>
    </rPh>
    <rPh sb="4" eb="5">
      <t>シ</t>
    </rPh>
    <phoneticPr fontId="4"/>
  </si>
  <si>
    <t>当月賞</t>
    <rPh sb="0" eb="2">
      <t>トウゲツ</t>
    </rPh>
    <rPh sb="2" eb="3">
      <t>ショウ</t>
    </rPh>
    <phoneticPr fontId="4"/>
  </si>
  <si>
    <t>CADDY BAG</t>
    <phoneticPr fontId="4"/>
  </si>
  <si>
    <r>
      <rPr>
        <b/>
        <sz val="12"/>
        <rFont val="ＭＳ Ｐゴシック"/>
        <family val="3"/>
        <charset val="128"/>
      </rPr>
      <t>長江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成善</t>
    </r>
    <rPh sb="0" eb="2">
      <t>ナガエ</t>
    </rPh>
    <rPh sb="3" eb="4">
      <t>ナ</t>
    </rPh>
    <rPh sb="4" eb="5">
      <t>ゼン</t>
    </rPh>
    <phoneticPr fontId="4"/>
  </si>
  <si>
    <r>
      <rPr>
        <b/>
        <sz val="12"/>
        <rFont val="ＭＳ Ｐゴシック"/>
        <family val="3"/>
        <charset val="128"/>
      </rPr>
      <t>須崎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紀夫</t>
    </r>
    <rPh sb="0" eb="2">
      <t>スザキ</t>
    </rPh>
    <rPh sb="3" eb="5">
      <t>トシオ</t>
    </rPh>
    <phoneticPr fontId="4"/>
  </si>
  <si>
    <r>
      <rPr>
        <b/>
        <sz val="12"/>
        <rFont val="ＭＳ Ｐゴシック"/>
        <family val="3"/>
        <charset val="128"/>
      </rPr>
      <t>北本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成治</t>
    </r>
    <rPh sb="0" eb="2">
      <t>キタモト</t>
    </rPh>
    <rPh sb="3" eb="5">
      <t>セイジ</t>
    </rPh>
    <phoneticPr fontId="4"/>
  </si>
  <si>
    <r>
      <rPr>
        <b/>
        <sz val="12"/>
        <rFont val="ＭＳ Ｐゴシック"/>
        <family val="3"/>
        <charset val="128"/>
      </rPr>
      <t>小泉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信明</t>
    </r>
    <rPh sb="0" eb="2">
      <t>コイズミ</t>
    </rPh>
    <rPh sb="3" eb="5">
      <t>ノブアキ</t>
    </rPh>
    <phoneticPr fontId="4"/>
  </si>
  <si>
    <r>
      <rPr>
        <b/>
        <sz val="12"/>
        <rFont val="ＭＳ Ｐゴシック"/>
        <family val="3"/>
        <charset val="128"/>
      </rPr>
      <t>伊藤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勝美</t>
    </r>
    <rPh sb="0" eb="2">
      <t>イトウ</t>
    </rPh>
    <rPh sb="3" eb="5">
      <t>カツミ</t>
    </rPh>
    <phoneticPr fontId="4"/>
  </si>
  <si>
    <r>
      <rPr>
        <b/>
        <sz val="12"/>
        <rFont val="ＭＳ Ｐゴシック"/>
        <family val="3"/>
        <charset val="128"/>
      </rPr>
      <t>木村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稔</t>
    </r>
    <rPh sb="0" eb="2">
      <t>キムラ</t>
    </rPh>
    <rPh sb="3" eb="4">
      <t>ミノル</t>
    </rPh>
    <phoneticPr fontId="4"/>
  </si>
  <si>
    <r>
      <rPr>
        <b/>
        <sz val="12"/>
        <rFont val="ＭＳ Ｐゴシック"/>
        <family val="3"/>
        <charset val="128"/>
      </rPr>
      <t>小西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弓彦</t>
    </r>
    <rPh sb="0" eb="2">
      <t>コニシ</t>
    </rPh>
    <rPh sb="3" eb="4">
      <t>ユミ</t>
    </rPh>
    <rPh sb="4" eb="5">
      <t>ヒコ</t>
    </rPh>
    <phoneticPr fontId="4"/>
  </si>
  <si>
    <t xml:space="preserve">     於 : 有馬ロイヤルゴルフクラブ</t>
    <rPh sb="5" eb="6">
      <t>オ</t>
    </rPh>
    <rPh sb="9" eb="11">
      <t>アリマ</t>
    </rPh>
    <phoneticPr fontId="4"/>
  </si>
  <si>
    <t>□ 関西シニア会ゴルフ同好会・20１5年8月5日（第72回大会）成績表</t>
    <rPh sb="2" eb="4">
      <t>カンサイ</t>
    </rPh>
    <phoneticPr fontId="4"/>
  </si>
  <si>
    <t xml:space="preserve"> - GOLD TEE PLAY : 境、河野、石丸、西岡、永長、齊藤、松岡、阪口、森本</t>
    <rPh sb="19" eb="20">
      <t>サカイ</t>
    </rPh>
    <rPh sb="21" eb="23">
      <t>コウノ</t>
    </rPh>
    <rPh sb="24" eb="26">
      <t>イシマル</t>
    </rPh>
    <rPh sb="27" eb="29">
      <t>ニシオカ</t>
    </rPh>
    <rPh sb="30" eb="31">
      <t>ナガ</t>
    </rPh>
    <rPh sb="31" eb="32">
      <t>チョウ</t>
    </rPh>
    <rPh sb="33" eb="35">
      <t>サイトウ</t>
    </rPh>
    <rPh sb="36" eb="38">
      <t>マツオカ</t>
    </rPh>
    <rPh sb="39" eb="41">
      <t>サカグチ</t>
    </rPh>
    <rPh sb="42" eb="44">
      <t>モリモト</t>
    </rPh>
    <phoneticPr fontId="4"/>
  </si>
  <si>
    <r>
      <t>須崎</t>
    </r>
    <r>
      <rPr>
        <sz val="10"/>
        <color indexed="8"/>
        <rFont val="メイリオ"/>
        <family val="3"/>
        <charset val="128"/>
      </rPr>
      <t>孝</t>
    </r>
    <rPh sb="0" eb="2">
      <t>スザキ</t>
    </rPh>
    <rPh sb="2" eb="3">
      <t>タカシ</t>
    </rPh>
    <phoneticPr fontId="4"/>
  </si>
  <si>
    <t>永長</t>
    <rPh sb="0" eb="2">
      <t>ナガオサ</t>
    </rPh>
    <phoneticPr fontId="4"/>
  </si>
  <si>
    <t>河野</t>
    <rPh sb="0" eb="2">
      <t>コウノ</t>
    </rPh>
    <phoneticPr fontId="4"/>
  </si>
  <si>
    <t>NO.18</t>
    <phoneticPr fontId="4"/>
  </si>
  <si>
    <t>NO.9</t>
    <phoneticPr fontId="4"/>
  </si>
  <si>
    <t>有本</t>
    <rPh sb="0" eb="2">
      <t>アリモト</t>
    </rPh>
    <phoneticPr fontId="4"/>
  </si>
  <si>
    <r>
      <t>笹部</t>
    </r>
    <r>
      <rPr>
        <sz val="10"/>
        <color indexed="8"/>
        <rFont val="メイリオ"/>
        <family val="3"/>
        <charset val="128"/>
      </rPr>
      <t>勝</t>
    </r>
    <rPh sb="0" eb="2">
      <t>ササベ</t>
    </rPh>
    <rPh sb="2" eb="3">
      <t>カ</t>
    </rPh>
    <phoneticPr fontId="4"/>
  </si>
  <si>
    <t>小泉</t>
    <rPh sb="0" eb="2">
      <t>コイズミ</t>
    </rPh>
    <phoneticPr fontId="4"/>
  </si>
  <si>
    <t>NO.14</t>
    <phoneticPr fontId="4"/>
  </si>
  <si>
    <t>島本喜勢子</t>
    <rPh sb="0" eb="2">
      <t>シマモト</t>
    </rPh>
    <rPh sb="2" eb="3">
      <t>ヨロコ</t>
    </rPh>
    <rPh sb="3" eb="4">
      <t>セイ</t>
    </rPh>
    <rPh sb="4" eb="5">
      <t>コ</t>
    </rPh>
    <phoneticPr fontId="4"/>
  </si>
  <si>
    <t>パー賞(女性)</t>
    <rPh sb="2" eb="3">
      <t>ショウ</t>
    </rPh>
    <rPh sb="4" eb="6">
      <t>ジョセイ</t>
    </rPh>
    <phoneticPr fontId="4"/>
  </si>
  <si>
    <t>河野 純哲</t>
    <rPh sb="0" eb="2">
      <t>コウノ</t>
    </rPh>
    <rPh sb="3" eb="4">
      <t>ジュン</t>
    </rPh>
    <rPh sb="4" eb="5">
      <t>テツ</t>
    </rPh>
    <phoneticPr fontId="4"/>
  </si>
  <si>
    <t>藤本 芳輝</t>
    <rPh sb="0" eb="2">
      <t>フジモト</t>
    </rPh>
    <rPh sb="3" eb="4">
      <t>カンバ</t>
    </rPh>
    <rPh sb="4" eb="5">
      <t>キ</t>
    </rPh>
    <phoneticPr fontId="4"/>
  </si>
  <si>
    <t>石丸 賛治</t>
    <rPh sb="0" eb="2">
      <t>イシマル</t>
    </rPh>
    <rPh sb="3" eb="4">
      <t>サン</t>
    </rPh>
    <rPh sb="4" eb="5">
      <t>ジ</t>
    </rPh>
    <phoneticPr fontId="4"/>
  </si>
  <si>
    <t>皆木 良次</t>
    <rPh sb="0" eb="2">
      <t>ミナギ</t>
    </rPh>
    <rPh sb="3" eb="5">
      <t>リョウジ</t>
    </rPh>
    <phoneticPr fontId="4"/>
  </si>
  <si>
    <t>大分 新高梨</t>
    <rPh sb="0" eb="2">
      <t>オオイタ</t>
    </rPh>
    <rPh sb="3" eb="5">
      <t>ニイタカ</t>
    </rPh>
    <rPh sb="5" eb="6">
      <t>ナシ</t>
    </rPh>
    <phoneticPr fontId="4"/>
  </si>
  <si>
    <t>大崎 清江</t>
    <rPh sb="0" eb="2">
      <t>オオサキ</t>
    </rPh>
    <rPh sb="3" eb="5">
      <t>キヨエ</t>
    </rPh>
    <phoneticPr fontId="4"/>
  </si>
  <si>
    <t>笹部 久子(G)</t>
    <rPh sb="0" eb="2">
      <t>ササベ</t>
    </rPh>
    <rPh sb="3" eb="5">
      <t>ヒサコ</t>
    </rPh>
    <phoneticPr fontId="4"/>
  </si>
  <si>
    <t>谷口 淳</t>
    <rPh sb="0" eb="2">
      <t>タニグチ</t>
    </rPh>
    <rPh sb="3" eb="4">
      <t>ジュン</t>
    </rPh>
    <phoneticPr fontId="4"/>
  </si>
  <si>
    <t>島本 喜勢子</t>
    <rPh sb="0" eb="2">
      <t>シマモト</t>
    </rPh>
    <rPh sb="3" eb="4">
      <t>ヨロコ</t>
    </rPh>
    <rPh sb="4" eb="5">
      <t>セイ</t>
    </rPh>
    <rPh sb="5" eb="6">
      <t>コ</t>
    </rPh>
    <phoneticPr fontId="4"/>
  </si>
  <si>
    <t>大西 英男</t>
    <rPh sb="0" eb="2">
      <t>オオニシ</t>
    </rPh>
    <rPh sb="3" eb="4">
      <t>エイ</t>
    </rPh>
    <rPh sb="4" eb="5">
      <t>オトコ</t>
    </rPh>
    <phoneticPr fontId="4"/>
  </si>
  <si>
    <t>長江 成善</t>
    <rPh sb="0" eb="2">
      <t>ナガエ</t>
    </rPh>
    <rPh sb="3" eb="4">
      <t>ナ</t>
    </rPh>
    <rPh sb="4" eb="5">
      <t>ゼン</t>
    </rPh>
    <phoneticPr fontId="4"/>
  </si>
  <si>
    <t>松岡 勝太</t>
    <rPh sb="0" eb="2">
      <t>マツオカ</t>
    </rPh>
    <rPh sb="3" eb="4">
      <t>カ</t>
    </rPh>
    <rPh sb="4" eb="5">
      <t>タ</t>
    </rPh>
    <phoneticPr fontId="4"/>
  </si>
  <si>
    <t>小泉 信明</t>
    <rPh sb="0" eb="2">
      <t>コイズミ</t>
    </rPh>
    <rPh sb="3" eb="5">
      <t>ノブアキ</t>
    </rPh>
    <phoneticPr fontId="4"/>
  </si>
  <si>
    <t>木村 稔</t>
    <rPh sb="0" eb="2">
      <t>キムラ</t>
    </rPh>
    <rPh sb="3" eb="4">
      <t>ミノル</t>
    </rPh>
    <phoneticPr fontId="4"/>
  </si>
  <si>
    <t>牧田 俊洋</t>
    <rPh sb="0" eb="2">
      <t>マキタ</t>
    </rPh>
    <rPh sb="3" eb="4">
      <t>シュン</t>
    </rPh>
    <rPh sb="4" eb="5">
      <t>ヨウ</t>
    </rPh>
    <phoneticPr fontId="4"/>
  </si>
  <si>
    <t>島本 正明</t>
    <rPh sb="0" eb="2">
      <t>シマモト</t>
    </rPh>
    <rPh sb="3" eb="5">
      <t>マサアキ</t>
    </rPh>
    <phoneticPr fontId="4"/>
  </si>
  <si>
    <t>松本 寛</t>
    <rPh sb="0" eb="2">
      <t>マツモト</t>
    </rPh>
    <rPh sb="3" eb="4">
      <t>ヒロシ</t>
    </rPh>
    <phoneticPr fontId="4"/>
  </si>
  <si>
    <t>西岡 喜久男</t>
    <rPh sb="0" eb="2">
      <t>ニシオカ</t>
    </rPh>
    <rPh sb="3" eb="4">
      <t>ヨロコ</t>
    </rPh>
    <rPh sb="4" eb="5">
      <t>ヒサ</t>
    </rPh>
    <rPh sb="5" eb="6">
      <t>オトコ</t>
    </rPh>
    <phoneticPr fontId="4"/>
  </si>
  <si>
    <t>松本 由香子(G)</t>
    <rPh sb="0" eb="2">
      <t>マツモト</t>
    </rPh>
    <rPh sb="3" eb="6">
      <t>ユカコ</t>
    </rPh>
    <phoneticPr fontId="4"/>
  </si>
  <si>
    <t>松原 弘</t>
    <rPh sb="0" eb="2">
      <t>マツバラ</t>
    </rPh>
    <rPh sb="3" eb="4">
      <t>ヒロシ</t>
    </rPh>
    <phoneticPr fontId="4"/>
  </si>
  <si>
    <t>今井 功</t>
    <rPh sb="0" eb="2">
      <t>イマイ</t>
    </rPh>
    <rPh sb="3" eb="4">
      <t>イサオ</t>
    </rPh>
    <phoneticPr fontId="4"/>
  </si>
  <si>
    <t>永長 猛志</t>
    <rPh sb="0" eb="1">
      <t>ナガ</t>
    </rPh>
    <rPh sb="1" eb="2">
      <t>チョウ</t>
    </rPh>
    <rPh sb="3" eb="4">
      <t>タケシ</t>
    </rPh>
    <rPh sb="4" eb="5">
      <t>シ</t>
    </rPh>
    <phoneticPr fontId="4"/>
  </si>
  <si>
    <t xml:space="preserve">林 五郎 </t>
    <rPh sb="0" eb="1">
      <t>ハヤシ</t>
    </rPh>
    <rPh sb="2" eb="4">
      <t>ゴロウ</t>
    </rPh>
    <phoneticPr fontId="4"/>
  </si>
  <si>
    <t>大崎 清江(G)</t>
    <rPh sb="0" eb="2">
      <t>オオサキ</t>
    </rPh>
    <rPh sb="3" eb="5">
      <t>キヨエ</t>
    </rPh>
    <phoneticPr fontId="4"/>
  </si>
  <si>
    <t>堀口 龍喜</t>
    <rPh sb="0" eb="2">
      <t>ホリグチ</t>
    </rPh>
    <rPh sb="3" eb="4">
      <t>リュウ</t>
    </rPh>
    <rPh sb="4" eb="5">
      <t>キ</t>
    </rPh>
    <phoneticPr fontId="4"/>
  </si>
  <si>
    <t>上田 敏雄</t>
    <rPh sb="0" eb="2">
      <t>ウエダ</t>
    </rPh>
    <rPh sb="3" eb="4">
      <t>ビン</t>
    </rPh>
    <rPh sb="4" eb="5">
      <t>ユウ</t>
    </rPh>
    <phoneticPr fontId="4"/>
  </si>
  <si>
    <t>賞 品</t>
    <rPh sb="0" eb="1">
      <t>ショウ</t>
    </rPh>
    <rPh sb="2" eb="3">
      <t>ヒン</t>
    </rPh>
    <phoneticPr fontId="4"/>
  </si>
  <si>
    <t xml:space="preserve">     於 : 吉川カントリー倶楽部 </t>
    <rPh sb="5" eb="6">
      <t>オ</t>
    </rPh>
    <rPh sb="9" eb="11">
      <t>ヨカワ</t>
    </rPh>
    <rPh sb="16" eb="19">
      <t>クラブ</t>
    </rPh>
    <phoneticPr fontId="4"/>
  </si>
  <si>
    <t>□ 関西シニア会ゴルフ同好会・20１5年10月2日（第73回大会）成績表</t>
    <rPh sb="2" eb="4">
      <t>カンサイ</t>
    </rPh>
    <phoneticPr fontId="4"/>
  </si>
  <si>
    <t>松本 由香子</t>
    <rPh sb="0" eb="2">
      <t>マツモト</t>
    </rPh>
    <rPh sb="3" eb="6">
      <t>ユカコ</t>
    </rPh>
    <phoneticPr fontId="4"/>
  </si>
  <si>
    <t>若林 和彦</t>
    <rPh sb="0" eb="2">
      <t>ワカバヤシ</t>
    </rPh>
    <rPh sb="3" eb="5">
      <t>カズヒコ</t>
    </rPh>
    <phoneticPr fontId="4"/>
  </si>
  <si>
    <t>山形 ラフランス</t>
    <rPh sb="0" eb="2">
      <t>ヤマガタ</t>
    </rPh>
    <phoneticPr fontId="4"/>
  </si>
  <si>
    <t>小川とも子</t>
    <rPh sb="0" eb="2">
      <t>オガワ</t>
    </rPh>
    <rPh sb="4" eb="5">
      <t>コ</t>
    </rPh>
    <phoneticPr fontId="4"/>
  </si>
  <si>
    <r>
      <rPr>
        <sz val="12"/>
        <color indexed="8"/>
        <rFont val="メイリオ"/>
        <family val="3"/>
        <charset val="128"/>
      </rPr>
      <t>４９位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</si>
  <si>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４８位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</si>
  <si>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</si>
  <si>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４６位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</si>
  <si>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</si>
  <si>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４４位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</si>
  <si>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</si>
  <si>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４２位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</si>
  <si>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４１位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</si>
  <si>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</si>
  <si>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３８位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</si>
  <si>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笹部 勝昭</t>
    <rPh sb="0" eb="2">
      <t>ササベ</t>
    </rPh>
    <rPh sb="3" eb="5">
      <t>カツアキ</t>
    </rPh>
    <phoneticPr fontId="4"/>
  </si>
  <si>
    <t>木下 昌幸</t>
    <rPh sb="0" eb="2">
      <t>キノシタ</t>
    </rPh>
    <rPh sb="3" eb="5">
      <t>マサユキ</t>
    </rPh>
    <phoneticPr fontId="4"/>
  </si>
  <si>
    <t>林 五郎</t>
    <rPh sb="0" eb="1">
      <t>ハヤシ</t>
    </rPh>
    <rPh sb="2" eb="4">
      <t>ゴロウ</t>
    </rPh>
    <phoneticPr fontId="4"/>
  </si>
  <si>
    <t>畑 俊行</t>
    <rPh sb="0" eb="1">
      <t>ハタ</t>
    </rPh>
    <rPh sb="2" eb="3">
      <t>トシ</t>
    </rPh>
    <rPh sb="3" eb="4">
      <t>イ</t>
    </rPh>
    <phoneticPr fontId="4"/>
  </si>
  <si>
    <t>宝 淳二</t>
    <rPh sb="0" eb="1">
      <t>タカラ</t>
    </rPh>
    <rPh sb="2" eb="4">
      <t>ジュンジ</t>
    </rPh>
    <phoneticPr fontId="4"/>
  </si>
  <si>
    <t>堀口 龍喜</t>
    <rPh sb="0" eb="2">
      <t>ホリグチ</t>
    </rPh>
    <rPh sb="3" eb="4">
      <t>リュウ</t>
    </rPh>
    <rPh sb="4" eb="5">
      <t>ヨロコ</t>
    </rPh>
    <phoneticPr fontId="4"/>
  </si>
  <si>
    <t>桂 幸生</t>
    <rPh sb="0" eb="1">
      <t>カツラ</t>
    </rPh>
    <rPh sb="2" eb="3">
      <t>サチ</t>
    </rPh>
    <rPh sb="3" eb="4">
      <t>イ</t>
    </rPh>
    <phoneticPr fontId="4"/>
  </si>
  <si>
    <t>中川 明</t>
    <rPh sb="0" eb="2">
      <t>ナカガワ</t>
    </rPh>
    <rPh sb="3" eb="4">
      <t>アキラ</t>
    </rPh>
    <phoneticPr fontId="4"/>
  </si>
  <si>
    <r>
      <rPr>
        <b/>
        <sz val="12"/>
        <color indexed="8"/>
        <rFont val="メイリオ"/>
        <family val="3"/>
        <charset val="128"/>
      </rPr>
      <t>１２位</t>
    </r>
    <rPh sb="2" eb="3">
      <t>イ</t>
    </rPh>
    <phoneticPr fontId="4"/>
  </si>
  <si>
    <t>米山 廣</t>
    <rPh sb="0" eb="2">
      <t>ヨネヤマ</t>
    </rPh>
    <rPh sb="3" eb="4">
      <t>ヒロシ</t>
    </rPh>
    <phoneticPr fontId="4"/>
  </si>
  <si>
    <t>次回HD</t>
    <rPh sb="0" eb="2">
      <t>ジカイ</t>
    </rPh>
    <phoneticPr fontId="4"/>
  </si>
  <si>
    <t xml:space="preserve">     於 : キングスロードゴルフ倶楽部</t>
    <rPh sb="5" eb="6">
      <t>オ</t>
    </rPh>
    <rPh sb="19" eb="22">
      <t>クラブ</t>
    </rPh>
    <phoneticPr fontId="4"/>
  </si>
  <si>
    <t>□ 関西シニア会ゴルフ同好会・20１5年12月3日（第74回大会）成績表</t>
    <rPh sb="2" eb="4">
      <t>カンサイ</t>
    </rPh>
    <phoneticPr fontId="4"/>
  </si>
  <si>
    <t>渡邉 孝</t>
    <rPh sb="0" eb="2">
      <t>ワタナベ</t>
    </rPh>
    <rPh sb="3" eb="4">
      <t>タカ</t>
    </rPh>
    <phoneticPr fontId="4"/>
  </si>
  <si>
    <t>NO.12</t>
    <phoneticPr fontId="4"/>
  </si>
  <si>
    <t>林</t>
    <rPh sb="0" eb="1">
      <t>ハヤシ</t>
    </rPh>
    <phoneticPr fontId="4"/>
  </si>
  <si>
    <t>渡部</t>
    <rPh sb="0" eb="2">
      <t>ワタナベ</t>
    </rPh>
    <phoneticPr fontId="4"/>
  </si>
  <si>
    <t>-</t>
    <phoneticPr fontId="4"/>
  </si>
  <si>
    <t>石丸</t>
    <rPh sb="0" eb="2">
      <t>イシマル</t>
    </rPh>
    <phoneticPr fontId="4"/>
  </si>
  <si>
    <t>長江</t>
    <rPh sb="0" eb="2">
      <t>ナガエ</t>
    </rPh>
    <phoneticPr fontId="4"/>
  </si>
  <si>
    <t xml:space="preserve"> ラボンダンス 食パン + いちごジャム</t>
    <rPh sb="8" eb="9">
      <t>ショク</t>
    </rPh>
    <phoneticPr fontId="4"/>
  </si>
  <si>
    <t>林   五郎</t>
    <rPh sb="0" eb="1">
      <t>ハヤシ</t>
    </rPh>
    <rPh sb="4" eb="6">
      <t>ゴロウ</t>
    </rPh>
    <phoneticPr fontId="4"/>
  </si>
  <si>
    <t>桂 　幸生</t>
    <rPh sb="0" eb="1">
      <t>カツラ</t>
    </rPh>
    <rPh sb="3" eb="4">
      <t>サチ</t>
    </rPh>
    <rPh sb="4" eb="5">
      <t>イ</t>
    </rPh>
    <phoneticPr fontId="4"/>
  </si>
  <si>
    <t>今井 　功</t>
    <rPh sb="0" eb="2">
      <t>イマイ</t>
    </rPh>
    <rPh sb="4" eb="5">
      <t>イサオ</t>
    </rPh>
    <phoneticPr fontId="4"/>
  </si>
  <si>
    <t>木村 　稔</t>
    <rPh sb="0" eb="2">
      <t>キムラ</t>
    </rPh>
    <rPh sb="4" eb="5">
      <t>ミノル</t>
    </rPh>
    <phoneticPr fontId="4"/>
  </si>
  <si>
    <t>上島 正生</t>
    <rPh sb="0" eb="2">
      <t>ウエシマ</t>
    </rPh>
    <rPh sb="3" eb="4">
      <t>マサ</t>
    </rPh>
    <rPh sb="4" eb="5">
      <t>セイ</t>
    </rPh>
    <phoneticPr fontId="4"/>
  </si>
  <si>
    <t>米山 　廣</t>
    <rPh sb="0" eb="2">
      <t>ヨネヤマ</t>
    </rPh>
    <rPh sb="4" eb="5">
      <t>ヒロシ</t>
    </rPh>
    <phoneticPr fontId="4"/>
  </si>
  <si>
    <t>齊藤   博</t>
    <rPh sb="0" eb="2">
      <t>サイトウ</t>
    </rPh>
    <rPh sb="5" eb="6">
      <t>ヒロシ</t>
    </rPh>
    <phoneticPr fontId="4"/>
  </si>
  <si>
    <t>境 　暁士</t>
    <rPh sb="0" eb="1">
      <t>サカイ</t>
    </rPh>
    <rPh sb="3" eb="4">
      <t>アツシ</t>
    </rPh>
    <rPh sb="4" eb="5">
      <t>シ</t>
    </rPh>
    <phoneticPr fontId="4"/>
  </si>
  <si>
    <t>畑   俊行</t>
    <rPh sb="0" eb="1">
      <t>ハタ</t>
    </rPh>
    <rPh sb="4" eb="5">
      <t>トシ</t>
    </rPh>
    <rPh sb="5" eb="6">
      <t>ユ</t>
    </rPh>
    <phoneticPr fontId="4"/>
  </si>
  <si>
    <t>谷口   淳</t>
    <rPh sb="0" eb="2">
      <t>タニグチ</t>
    </rPh>
    <rPh sb="5" eb="6">
      <t>ジュン</t>
    </rPh>
    <phoneticPr fontId="4"/>
  </si>
  <si>
    <t>米山   廣</t>
    <rPh sb="0" eb="2">
      <t>ヨネヤマ</t>
    </rPh>
    <rPh sb="5" eb="6">
      <t>ヒロシ</t>
    </rPh>
    <phoneticPr fontId="4"/>
  </si>
  <si>
    <t>今井   功</t>
    <rPh sb="0" eb="2">
      <t>イマイ</t>
    </rPh>
    <rPh sb="5" eb="6">
      <t>イサオ</t>
    </rPh>
    <phoneticPr fontId="4"/>
  </si>
  <si>
    <t>島本喜勢子</t>
    <rPh sb="0" eb="2">
      <t>シマモト</t>
    </rPh>
    <rPh sb="2" eb="3">
      <t>ヨロコ</t>
    </rPh>
    <rPh sb="3" eb="4">
      <t>イキオ</t>
    </rPh>
    <rPh sb="4" eb="5">
      <t>コ</t>
    </rPh>
    <phoneticPr fontId="4"/>
  </si>
  <si>
    <t>木村   稔</t>
    <rPh sb="0" eb="2">
      <t>キムラ</t>
    </rPh>
    <rPh sb="5" eb="6">
      <t>ミノル</t>
    </rPh>
    <phoneticPr fontId="4"/>
  </si>
  <si>
    <t>桂   幸生</t>
    <rPh sb="0" eb="1">
      <t>カツラ</t>
    </rPh>
    <rPh sb="4" eb="5">
      <t>サチ</t>
    </rPh>
    <rPh sb="5" eb="6">
      <t>セイ</t>
    </rPh>
    <phoneticPr fontId="4"/>
  </si>
  <si>
    <t>上島 正生</t>
    <rPh sb="0" eb="2">
      <t>ウエシマ</t>
    </rPh>
    <rPh sb="3" eb="4">
      <t>マサ</t>
    </rPh>
    <rPh sb="4" eb="5">
      <t>イ</t>
    </rPh>
    <phoneticPr fontId="4"/>
  </si>
  <si>
    <t>GOLF BALL</t>
    <phoneticPr fontId="4"/>
  </si>
  <si>
    <t>嶋川    陽</t>
    <rPh sb="0" eb="1">
      <t>シマ</t>
    </rPh>
    <rPh sb="1" eb="2">
      <t>カワ</t>
    </rPh>
    <rPh sb="6" eb="7">
      <t>ヨウ</t>
    </rPh>
    <phoneticPr fontId="4"/>
  </si>
  <si>
    <t>渡部 正久</t>
    <rPh sb="0" eb="2">
      <t>ワタナベ</t>
    </rPh>
    <rPh sb="3" eb="5">
      <t>マサヒサ</t>
    </rPh>
    <phoneticPr fontId="4"/>
  </si>
  <si>
    <t>松本由香子(G)</t>
    <rPh sb="0" eb="2">
      <t>マツモト</t>
    </rPh>
    <rPh sb="2" eb="5">
      <t>ユカコ</t>
    </rPh>
    <phoneticPr fontId="4"/>
  </si>
  <si>
    <t>須崎    孝</t>
    <rPh sb="0" eb="2">
      <t>スザキ</t>
    </rPh>
    <rPh sb="6" eb="7">
      <t>タカシ</t>
    </rPh>
    <phoneticPr fontId="4"/>
  </si>
  <si>
    <t>繰り上げ3位</t>
    <rPh sb="0" eb="1">
      <t>ク</t>
    </rPh>
    <rPh sb="2" eb="3">
      <t>ア</t>
    </rPh>
    <rPh sb="5" eb="6">
      <t>イ</t>
    </rPh>
    <phoneticPr fontId="4"/>
  </si>
  <si>
    <t>寶 　淳二</t>
    <rPh sb="0" eb="1">
      <t>タカラ</t>
    </rPh>
    <rPh sb="3" eb="5">
      <t>ジュンジ</t>
    </rPh>
    <phoneticPr fontId="4"/>
  </si>
  <si>
    <t xml:space="preserve">     於 : 東条ゴルフ倶楽部</t>
    <rPh sb="5" eb="6">
      <t>オ</t>
    </rPh>
    <rPh sb="9" eb="11">
      <t>トウジョウ</t>
    </rPh>
    <rPh sb="14" eb="17">
      <t>クラブ</t>
    </rPh>
    <phoneticPr fontId="4"/>
  </si>
  <si>
    <t>□ 関西シニア会ゴルフコンペ・2016年4月1日（第75回大会）成績表</t>
    <rPh sb="2" eb="4">
      <t>カンサイ</t>
    </rPh>
    <phoneticPr fontId="4"/>
  </si>
  <si>
    <t>長尾</t>
    <rPh sb="0" eb="2">
      <t>ナガオ</t>
    </rPh>
    <phoneticPr fontId="4"/>
  </si>
  <si>
    <r>
      <t>松本</t>
    </r>
    <r>
      <rPr>
        <sz val="10"/>
        <color indexed="8"/>
        <rFont val="メイリオ"/>
        <family val="3"/>
        <charset val="128"/>
      </rPr>
      <t>健</t>
    </r>
    <rPh sb="0" eb="2">
      <t>マツモト</t>
    </rPh>
    <rPh sb="2" eb="3">
      <t>ケン</t>
    </rPh>
    <phoneticPr fontId="4"/>
  </si>
  <si>
    <t>安富</t>
    <rPh sb="0" eb="2">
      <t>ヤストミ</t>
    </rPh>
    <phoneticPr fontId="4"/>
  </si>
  <si>
    <t>嶋川</t>
    <rPh sb="0" eb="2">
      <t>シマカワ</t>
    </rPh>
    <phoneticPr fontId="4"/>
  </si>
  <si>
    <r>
      <t>須崎</t>
    </r>
    <r>
      <rPr>
        <sz val="10"/>
        <color indexed="8"/>
        <rFont val="メイリオ"/>
        <family val="3"/>
        <charset val="128"/>
      </rPr>
      <t>紀</t>
    </r>
    <rPh sb="0" eb="2">
      <t>スザキ</t>
    </rPh>
    <rPh sb="2" eb="3">
      <t>キ</t>
    </rPh>
    <phoneticPr fontId="4"/>
  </si>
  <si>
    <t>須崎   孝</t>
    <rPh sb="0" eb="2">
      <t>スザキ</t>
    </rPh>
    <rPh sb="5" eb="6">
      <t>タカ</t>
    </rPh>
    <phoneticPr fontId="4"/>
  </si>
  <si>
    <t>境   暁士</t>
    <rPh sb="0" eb="1">
      <t>サカイ</t>
    </rPh>
    <rPh sb="4" eb="5">
      <t>アツシ</t>
    </rPh>
    <rPh sb="5" eb="6">
      <t>シ</t>
    </rPh>
    <phoneticPr fontId="4"/>
  </si>
  <si>
    <t>中川   明</t>
    <rPh sb="0" eb="2">
      <t>ナカガワ</t>
    </rPh>
    <rPh sb="5" eb="6">
      <t>メイ</t>
    </rPh>
    <phoneticPr fontId="4"/>
  </si>
  <si>
    <t>中吉 清貴</t>
    <rPh sb="0" eb="2">
      <t>ナカヨシ</t>
    </rPh>
    <rPh sb="3" eb="4">
      <t>キヨ</t>
    </rPh>
    <rPh sb="4" eb="5">
      <t>タカ</t>
    </rPh>
    <phoneticPr fontId="4"/>
  </si>
  <si>
    <t>桂   幸生</t>
    <rPh sb="0" eb="1">
      <t>カツラ</t>
    </rPh>
    <rPh sb="4" eb="6">
      <t>コウセイ</t>
    </rPh>
    <phoneticPr fontId="4"/>
  </si>
  <si>
    <t>松川   章</t>
    <rPh sb="0" eb="2">
      <t>マツカワ</t>
    </rPh>
    <rPh sb="5" eb="6">
      <t>アキラ</t>
    </rPh>
    <phoneticPr fontId="4"/>
  </si>
  <si>
    <t>松本   寛</t>
    <rPh sb="0" eb="2">
      <t>マツモト</t>
    </rPh>
    <rPh sb="5" eb="6">
      <t>ヒロシ</t>
    </rPh>
    <phoneticPr fontId="4"/>
  </si>
  <si>
    <t>嶋川   陽</t>
    <rPh sb="0" eb="1">
      <t>シマ</t>
    </rPh>
    <rPh sb="1" eb="2">
      <t>カワ</t>
    </rPh>
    <rPh sb="5" eb="6">
      <t>ヨウ</t>
    </rPh>
    <phoneticPr fontId="4"/>
  </si>
  <si>
    <t>８位(当月賞)</t>
    <rPh sb="1" eb="2">
      <t>イ</t>
    </rPh>
    <rPh sb="3" eb="5">
      <t>トウゲツ</t>
    </rPh>
    <rPh sb="5" eb="6">
      <t>ショウ</t>
    </rPh>
    <phoneticPr fontId="4"/>
  </si>
  <si>
    <t>長尾千恵子</t>
    <rPh sb="0" eb="2">
      <t>ナガオ</t>
    </rPh>
    <rPh sb="2" eb="5">
      <t>チエコ</t>
    </rPh>
    <phoneticPr fontId="4"/>
  </si>
  <si>
    <t>繰り下げ4位</t>
    <rPh sb="0" eb="1">
      <t>ク</t>
    </rPh>
    <rPh sb="2" eb="3">
      <t>サ</t>
    </rPh>
    <rPh sb="5" eb="6">
      <t>イ</t>
    </rPh>
    <phoneticPr fontId="4"/>
  </si>
  <si>
    <t>藤田 靖子(G)</t>
    <rPh sb="0" eb="2">
      <t>フジタ</t>
    </rPh>
    <rPh sb="3" eb="5">
      <t>ヤスコ</t>
    </rPh>
    <phoneticPr fontId="4"/>
  </si>
  <si>
    <t>繰り上げ2位</t>
    <rPh sb="0" eb="1">
      <t>ク</t>
    </rPh>
    <rPh sb="2" eb="3">
      <t>ア</t>
    </rPh>
    <rPh sb="5" eb="6">
      <t>イ</t>
    </rPh>
    <phoneticPr fontId="4"/>
  </si>
  <si>
    <t>繰り上げ優勝</t>
    <rPh sb="0" eb="1">
      <t>ク</t>
    </rPh>
    <rPh sb="2" eb="3">
      <t>ア</t>
    </rPh>
    <rPh sb="4" eb="6">
      <t>ユウショウ</t>
    </rPh>
    <phoneticPr fontId="4"/>
  </si>
  <si>
    <t>調整HD</t>
    <rPh sb="0" eb="2">
      <t>チョウセイ</t>
    </rPh>
    <phoneticPr fontId="4"/>
  </si>
  <si>
    <t>30%減</t>
    <rPh sb="3" eb="4">
      <t>ゲン</t>
    </rPh>
    <phoneticPr fontId="4"/>
  </si>
  <si>
    <t>UNDER分</t>
    <rPh sb="5" eb="6">
      <t>ブン</t>
    </rPh>
    <phoneticPr fontId="4"/>
  </si>
  <si>
    <t>□ 関西シニア会ゴルフコンペ・2016年8月5日（第76回大会）成績表</t>
    <rPh sb="2" eb="4">
      <t>カンサイ</t>
    </rPh>
    <phoneticPr fontId="4"/>
  </si>
  <si>
    <t>松原</t>
    <rPh sb="0" eb="2">
      <t>マツバラ</t>
    </rPh>
    <phoneticPr fontId="4"/>
  </si>
  <si>
    <t>冨澤</t>
    <rPh sb="0" eb="2">
      <t>トミザワ</t>
    </rPh>
    <phoneticPr fontId="4"/>
  </si>
  <si>
    <t>野嶋</t>
    <rPh sb="0" eb="2">
      <t>ノジマ</t>
    </rPh>
    <phoneticPr fontId="4"/>
  </si>
  <si>
    <t>NO.2</t>
    <phoneticPr fontId="4"/>
  </si>
  <si>
    <t>西岡喜久男</t>
    <rPh sb="0" eb="2">
      <t>ニシオカ</t>
    </rPh>
    <rPh sb="2" eb="3">
      <t>ヨロコ</t>
    </rPh>
    <rPh sb="3" eb="4">
      <t>キュウ</t>
    </rPh>
    <rPh sb="4" eb="5">
      <t>オトコ</t>
    </rPh>
    <phoneticPr fontId="4"/>
  </si>
  <si>
    <r>
      <rPr>
        <sz val="12"/>
        <color indexed="8"/>
        <rFont val="メイリオ"/>
        <family val="3"/>
        <charset val="128"/>
      </rPr>
      <t>４6位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</si>
  <si>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畑    俊行</t>
    <rPh sb="0" eb="1">
      <t>ハタ</t>
    </rPh>
    <rPh sb="5" eb="6">
      <t>トシ</t>
    </rPh>
    <rPh sb="6" eb="7">
      <t>ユ</t>
    </rPh>
    <phoneticPr fontId="4"/>
  </si>
  <si>
    <r>
      <rPr>
        <b/>
        <sz val="12"/>
        <color indexed="8"/>
        <rFont val="メイリオ"/>
        <family val="3"/>
        <charset val="128"/>
      </rPr>
      <t>４５位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</si>
  <si>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大﨑 清江(G)</t>
    <rPh sb="0" eb="1">
      <t>ダイ</t>
    </rPh>
    <rPh sb="1" eb="2">
      <t>サキ</t>
    </rPh>
    <rPh sb="3" eb="5">
      <t>キヨエ</t>
    </rPh>
    <phoneticPr fontId="4"/>
  </si>
  <si>
    <t>岩穴口一夫</t>
    <rPh sb="0" eb="1">
      <t>イワ</t>
    </rPh>
    <rPh sb="1" eb="2">
      <t>アナ</t>
    </rPh>
    <rPh sb="2" eb="3">
      <t>グチ</t>
    </rPh>
    <rPh sb="3" eb="4">
      <t>イチ</t>
    </rPh>
    <rPh sb="4" eb="5">
      <t>オット</t>
    </rPh>
    <phoneticPr fontId="4"/>
  </si>
  <si>
    <t>大西 英夫</t>
    <rPh sb="0" eb="2">
      <t>オオニシ</t>
    </rPh>
    <rPh sb="3" eb="5">
      <t>ヒデオ</t>
    </rPh>
    <phoneticPr fontId="4"/>
  </si>
  <si>
    <t>境    暁士</t>
    <rPh sb="0" eb="1">
      <t>サカイ</t>
    </rPh>
    <rPh sb="5" eb="6">
      <t>アツシ</t>
    </rPh>
    <rPh sb="6" eb="7">
      <t>シ</t>
    </rPh>
    <phoneticPr fontId="4"/>
  </si>
  <si>
    <t>野嶋 将司</t>
    <rPh sb="0" eb="2">
      <t>ノジマ</t>
    </rPh>
    <rPh sb="3" eb="5">
      <t>マサシ</t>
    </rPh>
    <phoneticPr fontId="4"/>
  </si>
  <si>
    <t>松川    章</t>
    <rPh sb="0" eb="2">
      <t>マツカワ</t>
    </rPh>
    <rPh sb="6" eb="7">
      <t>アキラ</t>
    </rPh>
    <phoneticPr fontId="4"/>
  </si>
  <si>
    <t>松原    弘</t>
    <rPh sb="0" eb="2">
      <t>マツバラ</t>
    </rPh>
    <rPh sb="6" eb="7">
      <t>ヒロシ</t>
    </rPh>
    <phoneticPr fontId="4"/>
  </si>
  <si>
    <t>嶋川    陽</t>
    <rPh sb="0" eb="2">
      <t>シマカワ</t>
    </rPh>
    <rPh sb="6" eb="7">
      <t>ヨウ</t>
    </rPh>
    <phoneticPr fontId="4"/>
  </si>
  <si>
    <t>木村    稔</t>
    <rPh sb="0" eb="2">
      <t>キムラ</t>
    </rPh>
    <rPh sb="6" eb="7">
      <t>ミノル</t>
    </rPh>
    <phoneticPr fontId="4"/>
  </si>
  <si>
    <t>須崎    孝</t>
    <rPh sb="0" eb="2">
      <t>スザキ</t>
    </rPh>
    <rPh sb="6" eb="7">
      <t>タカ</t>
    </rPh>
    <phoneticPr fontId="4"/>
  </si>
  <si>
    <t>冨澤 秀敏</t>
    <rPh sb="0" eb="2">
      <t>トミザワ</t>
    </rPh>
    <rPh sb="3" eb="5">
      <t>ヒデトシ</t>
    </rPh>
    <phoneticPr fontId="4"/>
  </si>
  <si>
    <t>桂    幸生</t>
    <rPh sb="0" eb="1">
      <t>カツラ</t>
    </rPh>
    <rPh sb="5" eb="7">
      <t>コウセイ</t>
    </rPh>
    <phoneticPr fontId="4"/>
  </si>
  <si>
    <t>８位</t>
    <rPh sb="1" eb="2">
      <t>イ</t>
    </rPh>
    <phoneticPr fontId="4"/>
  </si>
  <si>
    <t>今井　 功</t>
    <rPh sb="0" eb="2">
      <t>イマイ</t>
    </rPh>
    <rPh sb="4" eb="5">
      <t>イサオ</t>
    </rPh>
    <phoneticPr fontId="4"/>
  </si>
  <si>
    <t xml:space="preserve">     於 : 西宮高原ゴルフ倶楽部</t>
    <rPh sb="5" eb="6">
      <t>オ</t>
    </rPh>
    <rPh sb="9" eb="11">
      <t>ニシノミヤ</t>
    </rPh>
    <rPh sb="11" eb="13">
      <t>コウゲン</t>
    </rPh>
    <rPh sb="16" eb="19">
      <t>クラブ</t>
    </rPh>
    <phoneticPr fontId="4"/>
  </si>
  <si>
    <t>□ 関西シニア会ゴルフコンペ・2016年10月7日（第77回大会）成績表</t>
    <rPh sb="2" eb="4">
      <t>カンサイ</t>
    </rPh>
    <phoneticPr fontId="4"/>
  </si>
  <si>
    <t>島本</t>
    <rPh sb="0" eb="2">
      <t>シマモト</t>
    </rPh>
    <phoneticPr fontId="4"/>
  </si>
  <si>
    <t>木村</t>
    <rPh sb="0" eb="2">
      <t>キムラ</t>
    </rPh>
    <phoneticPr fontId="4"/>
  </si>
  <si>
    <t>小川</t>
    <rPh sb="0" eb="2">
      <t>オガワ</t>
    </rPh>
    <phoneticPr fontId="4"/>
  </si>
  <si>
    <t>NO.4</t>
    <phoneticPr fontId="4"/>
  </si>
  <si>
    <t>レディース賞</t>
    <rPh sb="5" eb="6">
      <t>ショウ</t>
    </rPh>
    <phoneticPr fontId="4"/>
  </si>
  <si>
    <t>畑   紀子(G)</t>
    <rPh sb="0" eb="1">
      <t>ハタ</t>
    </rPh>
    <rPh sb="4" eb="6">
      <t>ノリコ</t>
    </rPh>
    <phoneticPr fontId="4"/>
  </si>
  <si>
    <r>
      <rPr>
        <sz val="12"/>
        <color indexed="8"/>
        <rFont val="メイリオ"/>
        <family val="3"/>
        <charset val="128"/>
      </rPr>
      <t>３５位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</si>
  <si>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</si>
  <si>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２５位</t>
    </r>
    <rPh sb="2" eb="3">
      <t>イ</t>
    </rPh>
    <phoneticPr fontId="4"/>
  </si>
  <si>
    <t>林 　 五郎</t>
    <rPh sb="0" eb="1">
      <t>ハヤシ</t>
    </rPh>
    <rPh sb="4" eb="6">
      <t>ゴロウ</t>
    </rPh>
    <phoneticPr fontId="4"/>
  </si>
  <si>
    <r>
      <rPr>
        <sz val="12"/>
        <color indexed="8"/>
        <rFont val="メイリオ"/>
        <family val="3"/>
        <charset val="128"/>
      </rPr>
      <t>２０位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</si>
  <si>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１５位</t>
    </r>
    <rPh sb="2" eb="3">
      <t>イ</t>
    </rPh>
    <phoneticPr fontId="4"/>
  </si>
  <si>
    <t>１２位(当月賞)</t>
    <rPh sb="2" eb="3">
      <t>イ</t>
    </rPh>
    <rPh sb="4" eb="6">
      <t>トウゲツ</t>
    </rPh>
    <rPh sb="6" eb="7">
      <t>ショウ</t>
    </rPh>
    <phoneticPr fontId="4"/>
  </si>
  <si>
    <t>中川 　明</t>
    <rPh sb="0" eb="2">
      <t>ナカガワ</t>
    </rPh>
    <rPh sb="4" eb="5">
      <t>アキラ</t>
    </rPh>
    <phoneticPr fontId="4"/>
  </si>
  <si>
    <r>
      <rPr>
        <sz val="12"/>
        <color indexed="8"/>
        <rFont val="メイリオ"/>
        <family val="3"/>
        <charset val="128"/>
      </rPr>
      <t>１０位</t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</si>
  <si>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９位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</si>
  <si>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７位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</si>
  <si>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６位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</si>
  <si>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５位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</si>
  <si>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４位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</si>
  <si>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３位</t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</si>
  <si>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準優勝</t>
    </r>
    <rPh sb="0" eb="1">
      <t>ジュン</t>
    </rPh>
    <rPh sb="1" eb="3">
      <t>ユウショウ</t>
    </rPh>
    <phoneticPr fontId="4"/>
  </si>
  <si>
    <r>
      <rPr>
        <sz val="12"/>
        <color indexed="8"/>
        <rFont val="メイリオ"/>
        <family val="3"/>
        <charset val="128"/>
      </rPr>
      <t>優　勝</t>
    </r>
    <rPh sb="0" eb="1">
      <t>ユウ</t>
    </rPh>
    <rPh sb="2" eb="3">
      <t>カツ</t>
    </rPh>
    <phoneticPr fontId="4"/>
  </si>
  <si>
    <t xml:space="preserve">     於 : KINGS ROAD GOLF CLUB</t>
    <rPh sb="5" eb="6">
      <t>オ</t>
    </rPh>
    <phoneticPr fontId="4"/>
  </si>
  <si>
    <t>□ 関西シニア会ゴルフコンペ・2016年12月2日（第78回大会）成績表</t>
    <rPh sb="2" eb="4">
      <t>カンサイ</t>
    </rPh>
    <phoneticPr fontId="4"/>
  </si>
  <si>
    <t xml:space="preserve"> (G) : GUEST</t>
    <phoneticPr fontId="4"/>
  </si>
  <si>
    <t>渡部 孝子</t>
    <rPh sb="0" eb="2">
      <t>ワタナベ</t>
    </rPh>
    <rPh sb="3" eb="5">
      <t>タカコ</t>
    </rPh>
    <phoneticPr fontId="4"/>
  </si>
  <si>
    <t>岸場 夏思(G)</t>
    <rPh sb="0" eb="1">
      <t>ガン</t>
    </rPh>
    <rPh sb="1" eb="2">
      <t>バ</t>
    </rPh>
    <rPh sb="3" eb="4">
      <t>ナツ</t>
    </rPh>
    <rPh sb="4" eb="5">
      <t>オモ</t>
    </rPh>
    <phoneticPr fontId="4"/>
  </si>
  <si>
    <t>嶋川   陽</t>
    <rPh sb="0" eb="2">
      <t>シマカワ</t>
    </rPh>
    <rPh sb="5" eb="6">
      <t>ヨウ</t>
    </rPh>
    <phoneticPr fontId="4"/>
  </si>
  <si>
    <t>錦野    誠(G)</t>
    <rPh sb="0" eb="1">
      <t>ニシキ</t>
    </rPh>
    <rPh sb="1" eb="2">
      <t>ノ</t>
    </rPh>
    <rPh sb="6" eb="7">
      <t>マコト</t>
    </rPh>
    <phoneticPr fontId="4"/>
  </si>
  <si>
    <t>小藪   昭</t>
    <rPh sb="0" eb="1">
      <t>コ</t>
    </rPh>
    <rPh sb="1" eb="2">
      <t>ヤブ</t>
    </rPh>
    <rPh sb="5" eb="6">
      <t>アキラ</t>
    </rPh>
    <phoneticPr fontId="4"/>
  </si>
  <si>
    <t>多田 正博</t>
    <rPh sb="0" eb="2">
      <t>タダ</t>
    </rPh>
    <rPh sb="3" eb="4">
      <t>タダ</t>
    </rPh>
    <rPh sb="4" eb="5">
      <t>ハク</t>
    </rPh>
    <phoneticPr fontId="4"/>
  </si>
  <si>
    <t>１２位</t>
    <rPh sb="2" eb="3">
      <t>イ</t>
    </rPh>
    <phoneticPr fontId="4"/>
  </si>
  <si>
    <t>松川 　章</t>
    <rPh sb="0" eb="2">
      <t>マツカワ</t>
    </rPh>
    <rPh sb="4" eb="5">
      <t>アキラ</t>
    </rPh>
    <phoneticPr fontId="4"/>
  </si>
  <si>
    <t>４位(当月賞)</t>
    <rPh sb="1" eb="2">
      <t>イ</t>
    </rPh>
    <rPh sb="3" eb="5">
      <t>トウゲツ</t>
    </rPh>
    <rPh sb="5" eb="6">
      <t>ショウ</t>
    </rPh>
    <phoneticPr fontId="4"/>
  </si>
  <si>
    <t>次回 HC</t>
    <rPh sb="0" eb="2">
      <t>ジカイ</t>
    </rPh>
    <phoneticPr fontId="4"/>
  </si>
  <si>
    <t xml:space="preserve">     於 : サンロイヤルゴルフクラブ</t>
    <rPh sb="5" eb="6">
      <t>オ</t>
    </rPh>
    <phoneticPr fontId="4"/>
  </si>
  <si>
    <t>□ 関西シニア会ゴルフコンペ・2017年4月6日（第79回大会）成績表</t>
    <rPh sb="2" eb="4">
      <t>カンサイ</t>
    </rPh>
    <phoneticPr fontId="4"/>
  </si>
  <si>
    <t>中川   明</t>
    <rPh sb="0" eb="2">
      <t>ナカガワ</t>
    </rPh>
    <rPh sb="5" eb="6">
      <t>アキラ</t>
    </rPh>
    <phoneticPr fontId="4"/>
  </si>
  <si>
    <t>小川 智子</t>
    <rPh sb="0" eb="2">
      <t>オガワ</t>
    </rPh>
    <rPh sb="3" eb="5">
      <t>トモコ</t>
    </rPh>
    <phoneticPr fontId="4"/>
  </si>
  <si>
    <t>須崎 　孝</t>
    <rPh sb="0" eb="2">
      <t>スザキ</t>
    </rPh>
    <rPh sb="4" eb="5">
      <t>タカシ</t>
    </rPh>
    <phoneticPr fontId="4"/>
  </si>
  <si>
    <t>永長 猛志</t>
    <rPh sb="0" eb="2">
      <t>ナガオサ</t>
    </rPh>
    <rPh sb="3" eb="4">
      <t>タケシ</t>
    </rPh>
    <rPh sb="4" eb="5">
      <t>シ</t>
    </rPh>
    <phoneticPr fontId="4"/>
  </si>
  <si>
    <t>中吉清貴</t>
    <rPh sb="0" eb="2">
      <t>ナカヨシ</t>
    </rPh>
    <rPh sb="2" eb="3">
      <t>キヨ</t>
    </rPh>
    <rPh sb="3" eb="4">
      <t>タカ</t>
    </rPh>
    <phoneticPr fontId="4"/>
  </si>
  <si>
    <t>６位(当月賞)</t>
    <rPh sb="1" eb="2">
      <t>イ</t>
    </rPh>
    <rPh sb="3" eb="5">
      <t>トウゲツ</t>
    </rPh>
    <rPh sb="5" eb="6">
      <t>ショウ</t>
    </rPh>
    <phoneticPr fontId="4"/>
  </si>
  <si>
    <t>４位</t>
    <rPh sb="1" eb="2">
      <t>イ</t>
    </rPh>
    <phoneticPr fontId="4"/>
  </si>
  <si>
    <t>木下雅晴</t>
    <rPh sb="0" eb="2">
      <t>キノシタ</t>
    </rPh>
    <rPh sb="2" eb="4">
      <t>マサハル</t>
    </rPh>
    <phoneticPr fontId="4"/>
  </si>
  <si>
    <t xml:space="preserve">     於 : 山の原ゴルフクラブ</t>
    <rPh sb="5" eb="6">
      <t>オ</t>
    </rPh>
    <rPh sb="9" eb="10">
      <t>ヤマ</t>
    </rPh>
    <rPh sb="11" eb="12">
      <t>ハラ</t>
    </rPh>
    <phoneticPr fontId="4"/>
  </si>
  <si>
    <t>□ 関西シニア会ゴルフコンペ・2017年6月8日（第80回大会）成績表</t>
    <rPh sb="2" eb="4">
      <t>カンサイ</t>
    </rPh>
    <phoneticPr fontId="4"/>
  </si>
  <si>
    <r>
      <rPr>
        <sz val="12"/>
        <color indexed="8"/>
        <rFont val="メイリオ"/>
        <family val="3"/>
        <charset val="128"/>
      </rPr>
      <t>４０位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</si>
  <si>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三好    睦</t>
    <rPh sb="0" eb="2">
      <t>ミヨシ</t>
    </rPh>
    <rPh sb="6" eb="7">
      <t>ムツ</t>
    </rPh>
    <phoneticPr fontId="4"/>
  </si>
  <si>
    <r>
      <rPr>
        <sz val="12"/>
        <color indexed="8"/>
        <rFont val="メイリオ"/>
        <family val="3"/>
        <charset val="128"/>
      </rPr>
      <t>３７位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</si>
  <si>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多田 千穂(G)</t>
    <rPh sb="0" eb="2">
      <t>タダ</t>
    </rPh>
    <rPh sb="3" eb="5">
      <t>チホ</t>
    </rPh>
    <phoneticPr fontId="4"/>
  </si>
  <si>
    <t>BG</t>
    <phoneticPr fontId="4"/>
  </si>
  <si>
    <t>中川    明</t>
    <rPh sb="0" eb="2">
      <t>ナカガワ</t>
    </rPh>
    <rPh sb="6" eb="7">
      <t>アキラ</t>
    </rPh>
    <phoneticPr fontId="4"/>
  </si>
  <si>
    <t>中吉 清貴</t>
    <rPh sb="0" eb="2">
      <t>ナカヨシ</t>
    </rPh>
    <rPh sb="3" eb="4">
      <t>キヨシ</t>
    </rPh>
    <rPh sb="4" eb="5">
      <t>タカ</t>
    </rPh>
    <phoneticPr fontId="4"/>
  </si>
  <si>
    <t>１０位(当月賞)</t>
    <rPh sb="2" eb="3">
      <t>イ</t>
    </rPh>
    <rPh sb="4" eb="6">
      <t>トウゲツ</t>
    </rPh>
    <rPh sb="6" eb="7">
      <t>ショウ</t>
    </rPh>
    <phoneticPr fontId="4"/>
  </si>
  <si>
    <t>谷口 　淳</t>
    <rPh sb="0" eb="2">
      <t>タニグチ</t>
    </rPh>
    <rPh sb="4" eb="5">
      <t>ジュン</t>
    </rPh>
    <phoneticPr fontId="4"/>
  </si>
  <si>
    <t>６位</t>
    <rPh sb="1" eb="2">
      <t>イ</t>
    </rPh>
    <phoneticPr fontId="4"/>
  </si>
  <si>
    <t>HC調整RATIO</t>
    <rPh sb="2" eb="4">
      <t>チョウセイ</t>
    </rPh>
    <phoneticPr fontId="4"/>
  </si>
  <si>
    <t>次回HC</t>
    <rPh sb="0" eb="2">
      <t>ジカイ</t>
    </rPh>
    <phoneticPr fontId="4"/>
  </si>
  <si>
    <t>調整値</t>
    <rPh sb="0" eb="2">
      <t>チョウセイ</t>
    </rPh>
    <rPh sb="2" eb="3">
      <t>チ</t>
    </rPh>
    <phoneticPr fontId="4"/>
  </si>
  <si>
    <t>HC調整</t>
    <rPh sb="2" eb="4">
      <t>チョウセイ</t>
    </rPh>
    <phoneticPr fontId="4"/>
  </si>
  <si>
    <t>基準HC</t>
    <rPh sb="0" eb="2">
      <t>キジュン</t>
    </rPh>
    <phoneticPr fontId="4"/>
  </si>
  <si>
    <t>UNDER</t>
    <phoneticPr fontId="4"/>
  </si>
  <si>
    <t>□ 関西シニア会ゴルフコンペ・2017年10月5日（第81回大会）成績表</t>
    <rPh sb="2" eb="4">
      <t>カンサイ</t>
    </rPh>
    <phoneticPr fontId="4"/>
  </si>
  <si>
    <t>松岡 勝太</t>
    <rPh sb="0" eb="2">
      <t>マツオカ</t>
    </rPh>
    <rPh sb="3" eb="4">
      <t>マサ</t>
    </rPh>
    <rPh sb="4" eb="5">
      <t>タ</t>
    </rPh>
    <phoneticPr fontId="4"/>
  </si>
  <si>
    <t>ＢＭ</t>
    <phoneticPr fontId="4"/>
  </si>
  <si>
    <t>ＢＢ</t>
    <phoneticPr fontId="4"/>
  </si>
  <si>
    <t>中吉 清貴</t>
    <rPh sb="0" eb="2">
      <t>ナカヨシ</t>
    </rPh>
    <rPh sb="3" eb="5">
      <t>キヨタカ</t>
    </rPh>
    <phoneticPr fontId="4"/>
  </si>
  <si>
    <t>谷口    淳</t>
    <rPh sb="0" eb="2">
      <t>タニグチ</t>
    </rPh>
    <rPh sb="6" eb="7">
      <t>ジュン</t>
    </rPh>
    <phoneticPr fontId="4"/>
  </si>
  <si>
    <t>１０位</t>
    <rPh sb="2" eb="3">
      <t>イ</t>
    </rPh>
    <phoneticPr fontId="4"/>
  </si>
  <si>
    <t>桂    幸生(3位)</t>
    <rPh sb="0" eb="1">
      <t>カツラ</t>
    </rPh>
    <rPh sb="5" eb="7">
      <t>コウセイ</t>
    </rPh>
    <rPh sb="9" eb="10">
      <t>イ</t>
    </rPh>
    <phoneticPr fontId="4"/>
  </si>
  <si>
    <t>佐藤榮一(G 5位)</t>
    <rPh sb="0" eb="2">
      <t>サトウ</t>
    </rPh>
    <rPh sb="2" eb="4">
      <t>エイイチ</t>
    </rPh>
    <rPh sb="8" eb="9">
      <t>イ</t>
    </rPh>
    <phoneticPr fontId="4"/>
  </si>
  <si>
    <t>渡部正久(準優勝)</t>
    <rPh sb="0" eb="2">
      <t>ワタナベ</t>
    </rPh>
    <rPh sb="2" eb="4">
      <t>マサヒサ</t>
    </rPh>
    <rPh sb="5" eb="8">
      <t>ジュンユウショウ</t>
    </rPh>
    <phoneticPr fontId="4"/>
  </si>
  <si>
    <t>松岡勝太(優勝)</t>
    <rPh sb="0" eb="2">
      <t>マツオカ</t>
    </rPh>
    <rPh sb="2" eb="3">
      <t>マサ</t>
    </rPh>
    <rPh sb="3" eb="4">
      <t>タ</t>
    </rPh>
    <rPh sb="5" eb="7">
      <t>ユウショウ</t>
    </rPh>
    <phoneticPr fontId="4"/>
  </si>
  <si>
    <t>多田千穂(G 4位)</t>
    <rPh sb="0" eb="2">
      <t>タダ</t>
    </rPh>
    <rPh sb="2" eb="4">
      <t>チホ</t>
    </rPh>
    <rPh sb="8" eb="9">
      <t>イ</t>
    </rPh>
    <phoneticPr fontId="4"/>
  </si>
  <si>
    <t>□ 関西シニア会ゴルフコンペ・2017年12月7日（第82回大会）成績表</t>
    <rPh sb="2" eb="4">
      <t>カンサイ</t>
    </rPh>
    <phoneticPr fontId="4"/>
  </si>
  <si>
    <t>上島 正生</t>
    <rPh sb="0" eb="2">
      <t>ウエシマ</t>
    </rPh>
    <rPh sb="3" eb="4">
      <t>セイ</t>
    </rPh>
    <rPh sb="4" eb="5">
      <t>セイ</t>
    </rPh>
    <phoneticPr fontId="4"/>
  </si>
  <si>
    <t>松浦 智子(G)</t>
    <rPh sb="0" eb="2">
      <t>マツウラ</t>
    </rPh>
    <rPh sb="3" eb="5">
      <t>トモコ</t>
    </rPh>
    <phoneticPr fontId="4"/>
  </si>
  <si>
    <r>
      <t>４１位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</si>
  <si>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 xml:space="preserve">松川    章 </t>
    <rPh sb="0" eb="2">
      <t>マツカワ</t>
    </rPh>
    <rPh sb="6" eb="7">
      <t>アキラ</t>
    </rPh>
    <phoneticPr fontId="4"/>
  </si>
  <si>
    <t>佐藤 榮一</t>
    <rPh sb="0" eb="2">
      <t>サトウ</t>
    </rPh>
    <rPh sb="3" eb="5">
      <t>エイイチ</t>
    </rPh>
    <phoneticPr fontId="4"/>
  </si>
  <si>
    <t>林 　五郎</t>
    <rPh sb="0" eb="1">
      <t>ハヤシ</t>
    </rPh>
    <rPh sb="3" eb="5">
      <t>ゴロウ</t>
    </rPh>
    <phoneticPr fontId="4"/>
  </si>
  <si>
    <t>多田 正博</t>
    <rPh sb="0" eb="2">
      <t>タダ</t>
    </rPh>
    <rPh sb="3" eb="5">
      <t>マサヒロ</t>
    </rPh>
    <phoneticPr fontId="4"/>
  </si>
  <si>
    <t>□ 関西シニア会ゴルフコンペ・2018年4月6日（第83回大会）成績表</t>
    <rPh sb="2" eb="4">
      <t>カンサイ</t>
    </rPh>
    <phoneticPr fontId="4"/>
  </si>
  <si>
    <t>境 　暁士</t>
    <rPh sb="0" eb="1">
      <t>サカイ</t>
    </rPh>
    <rPh sb="3" eb="4">
      <t>アキラ</t>
    </rPh>
    <rPh sb="4" eb="5">
      <t>シ</t>
    </rPh>
    <phoneticPr fontId="4"/>
  </si>
  <si>
    <t>木下 正幸</t>
    <rPh sb="0" eb="2">
      <t>キノシタ</t>
    </rPh>
    <rPh sb="3" eb="5">
      <t>マサユキ</t>
    </rPh>
    <phoneticPr fontId="4"/>
  </si>
  <si>
    <t>谷口　淳</t>
    <rPh sb="0" eb="2">
      <t>タニグチ</t>
    </rPh>
    <rPh sb="3" eb="4">
      <t>ジュン</t>
    </rPh>
    <phoneticPr fontId="4"/>
  </si>
  <si>
    <t>小籔 　昭</t>
    <rPh sb="0" eb="1">
      <t>コ</t>
    </rPh>
    <rPh sb="1" eb="2">
      <t>ヤブ</t>
    </rPh>
    <rPh sb="4" eb="5">
      <t>アキラ</t>
    </rPh>
    <phoneticPr fontId="4"/>
  </si>
  <si>
    <t xml:space="preserve">     於 : 山の原ゴルフクラブ(山の原コース)</t>
    <rPh sb="5" eb="6">
      <t>オ</t>
    </rPh>
    <rPh sb="9" eb="10">
      <t>ヤマ</t>
    </rPh>
    <rPh sb="11" eb="12">
      <t>ハラ</t>
    </rPh>
    <rPh sb="19" eb="20">
      <t>ヤマ</t>
    </rPh>
    <rPh sb="21" eb="22">
      <t>ハラ</t>
    </rPh>
    <phoneticPr fontId="4"/>
  </si>
  <si>
    <t>□ 関西シニア会ゴルフコンペ・2018年6月8日（第84回大会）成績表</t>
    <rPh sb="2" eb="4">
      <t>カンサイ</t>
    </rPh>
    <phoneticPr fontId="4"/>
  </si>
  <si>
    <t>島本喜勢子</t>
    <rPh sb="0" eb="2">
      <t>シマモト</t>
    </rPh>
    <rPh sb="2" eb="3">
      <t>キ</t>
    </rPh>
    <rPh sb="3" eb="4">
      <t>セイ</t>
    </rPh>
    <rPh sb="4" eb="5">
      <t>コ</t>
    </rPh>
    <phoneticPr fontId="4"/>
  </si>
  <si>
    <t>小藪    昭</t>
    <rPh sb="0" eb="1">
      <t>コ</t>
    </rPh>
    <rPh sb="1" eb="2">
      <t>ヤブ</t>
    </rPh>
    <rPh sb="6" eb="7">
      <t>アキラ</t>
    </rPh>
    <phoneticPr fontId="4"/>
  </si>
  <si>
    <t>田中 尚孝(初G)</t>
    <rPh sb="0" eb="2">
      <t>タナカ</t>
    </rPh>
    <rPh sb="3" eb="5">
      <t>ナオタカ</t>
    </rPh>
    <rPh sb="6" eb="7">
      <t>ハツ</t>
    </rPh>
    <phoneticPr fontId="4"/>
  </si>
  <si>
    <t>中川  　明</t>
    <rPh sb="0" eb="2">
      <t>ナカガワ</t>
    </rPh>
    <rPh sb="5" eb="6">
      <t>アキラ</t>
    </rPh>
    <phoneticPr fontId="4"/>
  </si>
  <si>
    <t>阪口嘉平</t>
    <rPh sb="0" eb="2">
      <t>サカグチ</t>
    </rPh>
    <rPh sb="2" eb="4">
      <t>カヘイ</t>
    </rPh>
    <phoneticPr fontId="4"/>
  </si>
  <si>
    <t>□ 関西シニア会ゴルフコンペ・2018年10月12日（第85回大会）成績表</t>
    <rPh sb="2" eb="4">
      <t>カンサイ</t>
    </rPh>
    <phoneticPr fontId="4"/>
  </si>
  <si>
    <t>境　 暁士</t>
    <rPh sb="0" eb="1">
      <t>サカイ</t>
    </rPh>
    <rPh sb="3" eb="4">
      <t>アツシ</t>
    </rPh>
    <rPh sb="4" eb="5">
      <t>シ</t>
    </rPh>
    <phoneticPr fontId="4"/>
  </si>
  <si>
    <t>長江 成善</t>
    <rPh sb="0" eb="2">
      <t>ナガエ</t>
    </rPh>
    <rPh sb="3" eb="4">
      <t>セイ</t>
    </rPh>
    <rPh sb="4" eb="5">
      <t>ゼン</t>
    </rPh>
    <phoneticPr fontId="4"/>
  </si>
  <si>
    <t>三好 　睦</t>
    <rPh sb="0" eb="2">
      <t>ミヨシ</t>
    </rPh>
    <rPh sb="4" eb="5">
      <t>ムツ</t>
    </rPh>
    <phoneticPr fontId="4"/>
  </si>
  <si>
    <t>田中 尚孝(G)</t>
    <rPh sb="0" eb="2">
      <t>タナカ</t>
    </rPh>
    <rPh sb="3" eb="5">
      <t>ナオタカ</t>
    </rPh>
    <phoneticPr fontId="4"/>
  </si>
  <si>
    <t>笹部 勝明</t>
    <rPh sb="0" eb="2">
      <t>ササベ</t>
    </rPh>
    <rPh sb="3" eb="4">
      <t>カ</t>
    </rPh>
    <rPh sb="4" eb="5">
      <t>メイ</t>
    </rPh>
    <phoneticPr fontId="4"/>
  </si>
  <si>
    <t>□ 関西シニア会ゴルフコンペ・2018年12月7日（第86回大会）成績表</t>
    <rPh sb="2" eb="4">
      <t>カンサイ</t>
    </rPh>
    <phoneticPr fontId="4"/>
  </si>
  <si>
    <t>若林　和彦</t>
    <rPh sb="0" eb="2">
      <t>ワカバヤシ</t>
    </rPh>
    <rPh sb="3" eb="5">
      <t>カズヒコ</t>
    </rPh>
    <phoneticPr fontId="4"/>
  </si>
  <si>
    <t>嶋川　陽</t>
    <rPh sb="0" eb="2">
      <t>シマカワ</t>
    </rPh>
    <rPh sb="3" eb="4">
      <t>ヨウ</t>
    </rPh>
    <phoneticPr fontId="4"/>
  </si>
  <si>
    <t>松原　弘(G)</t>
    <rPh sb="0" eb="2">
      <t>マツバラ</t>
    </rPh>
    <rPh sb="3" eb="4">
      <t>ヒロシ</t>
    </rPh>
    <phoneticPr fontId="4"/>
  </si>
  <si>
    <t>松岡勝太</t>
    <rPh sb="0" eb="2">
      <t>マツオカ</t>
    </rPh>
    <rPh sb="2" eb="3">
      <t>カツ</t>
    </rPh>
    <rPh sb="3" eb="4">
      <t>タ</t>
    </rPh>
    <phoneticPr fontId="4"/>
  </si>
  <si>
    <t>小藪　昭</t>
    <rPh sb="0" eb="1">
      <t>コ</t>
    </rPh>
    <rPh sb="1" eb="2">
      <t>ヤブ</t>
    </rPh>
    <rPh sb="3" eb="4">
      <t>アキラ</t>
    </rPh>
    <phoneticPr fontId="4"/>
  </si>
  <si>
    <t>田中 尚孝</t>
    <rPh sb="0" eb="2">
      <t>タナカ</t>
    </rPh>
    <rPh sb="3" eb="5">
      <t>ナオタカ</t>
    </rPh>
    <phoneticPr fontId="4"/>
  </si>
  <si>
    <t>桂　幸生</t>
    <rPh sb="0" eb="1">
      <t>カツラ</t>
    </rPh>
    <rPh sb="2" eb="3">
      <t>サチ</t>
    </rPh>
    <rPh sb="3" eb="4">
      <t>イ</t>
    </rPh>
    <phoneticPr fontId="4"/>
  </si>
  <si>
    <t>15位</t>
    <rPh sb="2" eb="3">
      <t>イ</t>
    </rPh>
    <phoneticPr fontId="4"/>
  </si>
  <si>
    <t>藤本　芳輝</t>
    <rPh sb="0" eb="2">
      <t>フジモト</t>
    </rPh>
    <rPh sb="3" eb="4">
      <t>ヨシ</t>
    </rPh>
    <rPh sb="4" eb="5">
      <t>テル</t>
    </rPh>
    <phoneticPr fontId="4"/>
  </si>
  <si>
    <t xml:space="preserve">     於 :東条パインバレーＧＣ</t>
    <rPh sb="5" eb="6">
      <t>オ</t>
    </rPh>
    <rPh sb="8" eb="10">
      <t>トウジョウ</t>
    </rPh>
    <phoneticPr fontId="4"/>
  </si>
  <si>
    <t>□ 関西シニア会ゴルフコンペ・2019年4月5日（第87回大会）成績表</t>
    <rPh sb="2" eb="4">
      <t>カンサイ</t>
    </rPh>
    <phoneticPr fontId="4"/>
  </si>
  <si>
    <t>阪口　嘉平</t>
    <rPh sb="0" eb="2">
      <t>サカグチ</t>
    </rPh>
    <rPh sb="3" eb="5">
      <t>カヘイ</t>
    </rPh>
    <phoneticPr fontId="4"/>
  </si>
  <si>
    <t>安冨　國詞</t>
    <rPh sb="0" eb="2">
      <t>ヤストミ</t>
    </rPh>
    <rPh sb="3" eb="4">
      <t>コク</t>
    </rPh>
    <rPh sb="4" eb="5">
      <t>シ</t>
    </rPh>
    <phoneticPr fontId="4"/>
  </si>
  <si>
    <t>永長　猛志</t>
    <rPh sb="0" eb="2">
      <t>ナガオサ</t>
    </rPh>
    <rPh sb="3" eb="4">
      <t>タケシ</t>
    </rPh>
    <rPh sb="4" eb="5">
      <t>シ</t>
    </rPh>
    <phoneticPr fontId="4"/>
  </si>
  <si>
    <t xml:space="preserve">     於 :ウエストワンズＣＣ</t>
    <rPh sb="5" eb="6">
      <t>オ</t>
    </rPh>
    <phoneticPr fontId="4"/>
  </si>
  <si>
    <t>□ 関西シニア会ゴルフコンペ・2019年7月26日（第88回大会）成績表</t>
    <rPh sb="2" eb="4">
      <t>カンサイ</t>
    </rPh>
    <phoneticPr fontId="4"/>
  </si>
  <si>
    <t>安富 國詞</t>
    <rPh sb="0" eb="2">
      <t>ヤストミ</t>
    </rPh>
    <rPh sb="3" eb="4">
      <t>コク</t>
    </rPh>
    <rPh sb="4" eb="5">
      <t>シ</t>
    </rPh>
    <phoneticPr fontId="4"/>
  </si>
  <si>
    <t>３６位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</si>
  <si>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</si>
  <si>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北村  顕一</t>
    <rPh sb="0" eb="2">
      <t>キタムラ</t>
    </rPh>
    <rPh sb="4" eb="6">
      <t>ケンイチ</t>
    </rPh>
    <phoneticPr fontId="4"/>
  </si>
  <si>
    <t>３４位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</si>
  <si>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</si>
  <si>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３２位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</si>
  <si>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３１位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</si>
  <si>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３０位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</si>
  <si>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</si>
  <si>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堀口  龍喜</t>
    <rPh sb="0" eb="2">
      <t>ホリグチ</t>
    </rPh>
    <rPh sb="4" eb="5">
      <t>リュウ</t>
    </rPh>
    <rPh sb="5" eb="6">
      <t>キ</t>
    </rPh>
    <phoneticPr fontId="4"/>
  </si>
  <si>
    <t>２８位</t>
    <rPh sb="2" eb="3">
      <t>イ</t>
    </rPh>
    <phoneticPr fontId="4"/>
  </si>
  <si>
    <t>野嶋  将司</t>
    <rPh sb="0" eb="2">
      <t>ノジマ</t>
    </rPh>
    <rPh sb="4" eb="6">
      <t>マサシ</t>
    </rPh>
    <phoneticPr fontId="4"/>
  </si>
  <si>
    <r>
      <rPr>
        <sz val="12"/>
        <color indexed="8"/>
        <rFont val="メイリオ"/>
        <family val="3"/>
        <charset val="128"/>
      </rPr>
      <t>２７位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</si>
  <si>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２６位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</si>
  <si>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２５位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</si>
  <si>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２４位</t>
    <rPh sb="2" eb="3">
      <t>イ</t>
    </rPh>
    <phoneticPr fontId="4"/>
  </si>
  <si>
    <t>小藪　  昭</t>
    <rPh sb="0" eb="1">
      <t>コ</t>
    </rPh>
    <rPh sb="1" eb="2">
      <t>ヤブ</t>
    </rPh>
    <rPh sb="5" eb="6">
      <t>アキラ</t>
    </rPh>
    <phoneticPr fontId="4"/>
  </si>
  <si>
    <r>
      <rPr>
        <sz val="12"/>
        <color indexed="8"/>
        <rFont val="メイリオ"/>
        <family val="3"/>
        <charset val="128"/>
      </rPr>
      <t>２３位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</si>
  <si>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桂    幸生</t>
    <rPh sb="0" eb="1">
      <t>カツラ</t>
    </rPh>
    <rPh sb="5" eb="7">
      <t>ユキオ</t>
    </rPh>
    <phoneticPr fontId="4"/>
  </si>
  <si>
    <t>２２位</t>
    <rPh sb="2" eb="3">
      <t>イ</t>
    </rPh>
    <phoneticPr fontId="4"/>
  </si>
  <si>
    <t>藤井　慶幸</t>
    <rPh sb="0" eb="2">
      <t>フジイ</t>
    </rPh>
    <rPh sb="3" eb="4">
      <t>ケイ</t>
    </rPh>
    <rPh sb="4" eb="5">
      <t>ユキ</t>
    </rPh>
    <phoneticPr fontId="4"/>
  </si>
  <si>
    <r>
      <rPr>
        <sz val="12"/>
        <color indexed="8"/>
        <rFont val="メイリオ"/>
        <family val="3"/>
        <charset val="128"/>
      </rPr>
      <t>２１位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</si>
  <si>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笹部 久子(G)</t>
    <rPh sb="4" eb="5">
      <t>コ</t>
    </rPh>
    <phoneticPr fontId="4"/>
  </si>
  <si>
    <t>２０位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</si>
  <si>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１９位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</si>
  <si>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田沼  宏之</t>
    <rPh sb="0" eb="2">
      <t>タヌマ</t>
    </rPh>
    <rPh sb="4" eb="6">
      <t>ヒロユキ</t>
    </rPh>
    <phoneticPr fontId="4"/>
  </si>
  <si>
    <t>１８位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</si>
  <si>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１７位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</si>
  <si>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１６位</t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</si>
  <si>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１５位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</si>
  <si>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１４位</t>
    <rPh sb="2" eb="3">
      <t>イ</t>
    </rPh>
    <phoneticPr fontId="4"/>
  </si>
  <si>
    <r>
      <rPr>
        <sz val="12"/>
        <rFont val="Meiryo UI"/>
        <family val="3"/>
        <charset val="128"/>
      </rPr>
      <t>三好</t>
    </r>
    <r>
      <rPr>
        <sz val="12"/>
        <rFont val="Arial Black"/>
        <family val="2"/>
      </rPr>
      <t xml:space="preserve"> </t>
    </r>
    <r>
      <rPr>
        <sz val="12"/>
        <rFont val="Meiryo UI"/>
        <family val="3"/>
        <charset val="128"/>
      </rPr>
      <t>　睦</t>
    </r>
    <rPh sb="0" eb="2">
      <t>ミヨシ</t>
    </rPh>
    <rPh sb="4" eb="5">
      <t>ムツ</t>
    </rPh>
    <phoneticPr fontId="4"/>
  </si>
  <si>
    <r>
      <rPr>
        <sz val="12"/>
        <color indexed="8"/>
        <rFont val="メイリオ"/>
        <family val="3"/>
        <charset val="128"/>
      </rPr>
      <t>１３位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</si>
  <si>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r>
      <rPr>
        <sz val="12"/>
        <color indexed="8"/>
        <rFont val="メイリオ"/>
        <family val="3"/>
        <charset val="128"/>
      </rPr>
      <t>１１位</t>
    </r>
    <r>
      <rPr>
        <sz val="11"/>
        <color indexed="8"/>
        <rFont val="ＭＳ Ｐゴシック"/>
        <family val="3"/>
        <charset val="128"/>
      </rPr>
      <t/>
    </r>
    <rPh sb="2" eb="3">
      <t>イ</t>
    </rPh>
    <phoneticPr fontId="4"/>
  </si>
  <si>
    <t>有本 春男</t>
    <rPh sb="0" eb="2">
      <t>アリモト</t>
    </rPh>
    <rPh sb="3" eb="5">
      <t>ハルオ</t>
    </rPh>
    <phoneticPr fontId="4"/>
  </si>
  <si>
    <r>
      <rPr>
        <sz val="12"/>
        <color indexed="8"/>
        <rFont val="メイリオ"/>
        <family val="3"/>
        <charset val="128"/>
      </rPr>
      <t>９位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</si>
  <si>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７位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</si>
  <si>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r>
      <rPr>
        <sz val="12"/>
        <color indexed="8"/>
        <rFont val="メイリオ"/>
        <family val="3"/>
        <charset val="128"/>
      </rPr>
      <t>５位</t>
    </r>
    <r>
      <rPr>
        <sz val="11"/>
        <color indexed="8"/>
        <rFont val="ＭＳ Ｐゴシック"/>
        <family val="3"/>
        <charset val="128"/>
      </rPr>
      <t/>
    </r>
    <rPh sb="1" eb="2">
      <t>イ</t>
    </rPh>
    <phoneticPr fontId="4"/>
  </si>
  <si>
    <t xml:space="preserve">     於 :神戸パインウッズＧＣ</t>
    <rPh sb="5" eb="6">
      <t>オ</t>
    </rPh>
    <rPh sb="8" eb="10">
      <t>コウベ</t>
    </rPh>
    <phoneticPr fontId="4"/>
  </si>
  <si>
    <t>□ 関西シニア会ゴルフコンペ・2019年10月11日（第89回大会）成績表</t>
    <rPh sb="2" eb="4">
      <t>カンサイ</t>
    </rPh>
    <phoneticPr fontId="4"/>
  </si>
  <si>
    <t>渡部 正久</t>
  </si>
  <si>
    <t>年間準ベスグロ</t>
    <rPh sb="0" eb="2">
      <t>ネンカン</t>
    </rPh>
    <rPh sb="2" eb="3">
      <t>ジュン</t>
    </rPh>
    <phoneticPr fontId="4"/>
  </si>
  <si>
    <t>伊藤 勝美</t>
  </si>
  <si>
    <t>年間ベストグロス</t>
    <rPh sb="0" eb="2">
      <t>ネンカン</t>
    </rPh>
    <phoneticPr fontId="4"/>
  </si>
  <si>
    <t>　　年間準優勝</t>
    <rPh sb="2" eb="4">
      <t>ネンカン</t>
    </rPh>
    <rPh sb="4" eb="7">
      <t>ジュンユウショウ</t>
    </rPh>
    <phoneticPr fontId="4"/>
  </si>
  <si>
    <t>2019　年間優勝</t>
    <rPh sb="5" eb="7">
      <t>ネンカン</t>
    </rPh>
    <rPh sb="7" eb="9">
      <t>ユウショウ</t>
    </rPh>
    <phoneticPr fontId="4"/>
  </si>
  <si>
    <t>平均GRS</t>
    <rPh sb="0" eb="2">
      <t>ヘイキン</t>
    </rPh>
    <phoneticPr fontId="4"/>
  </si>
  <si>
    <t>平均NET</t>
    <rPh sb="0" eb="2">
      <t>ヘイキン</t>
    </rPh>
    <phoneticPr fontId="4"/>
  </si>
  <si>
    <t>藤田 靖子</t>
  </si>
  <si>
    <t>河野 純哲</t>
  </si>
  <si>
    <t>ベストグロス</t>
    <phoneticPr fontId="4"/>
  </si>
  <si>
    <t>渡邉 孝子</t>
  </si>
  <si>
    <t>田沼  宏之</t>
  </si>
  <si>
    <t>３５位（ＢＢ）</t>
    <rPh sb="2" eb="3">
      <t>イ</t>
    </rPh>
    <phoneticPr fontId="4"/>
  </si>
  <si>
    <t>島本喜勢子</t>
  </si>
  <si>
    <t>谷口    淳</t>
  </si>
  <si>
    <t>野嶋  将司</t>
  </si>
  <si>
    <t>北村  顕一</t>
  </si>
  <si>
    <t>大西 英男</t>
  </si>
  <si>
    <t>北本 成治</t>
  </si>
  <si>
    <t>冨澤 秀敏</t>
  </si>
  <si>
    <t>笹部 久子(G)</t>
    <phoneticPr fontId="4"/>
  </si>
  <si>
    <t>安富 國詞</t>
  </si>
  <si>
    <t>堀口  龍喜</t>
  </si>
  <si>
    <t>松原　弘(G)</t>
    <phoneticPr fontId="4"/>
  </si>
  <si>
    <t>岩穴口一夫</t>
  </si>
  <si>
    <t>城戸幸一</t>
  </si>
  <si>
    <t>藤本 芳輝</t>
  </si>
  <si>
    <t>亀井宏則</t>
  </si>
  <si>
    <t>島本 正明</t>
  </si>
  <si>
    <t>鈴木 達郎</t>
  </si>
  <si>
    <t>阪口  嘉平</t>
  </si>
  <si>
    <t>眞里谷秀昭</t>
  </si>
  <si>
    <t>松川    章</t>
  </si>
  <si>
    <t>藤田 靖子(G)</t>
    <phoneticPr fontId="4"/>
  </si>
  <si>
    <t>林    五郎</t>
  </si>
  <si>
    <t>多田 正博</t>
  </si>
  <si>
    <t>笹部 勝明</t>
  </si>
  <si>
    <t>有本 春男</t>
  </si>
  <si>
    <t>三好 　睦</t>
  </si>
  <si>
    <t>今井    功</t>
  </si>
  <si>
    <t>木村    稔</t>
  </si>
  <si>
    <t>桂    幸生</t>
  </si>
  <si>
    <t>松岡 勝太</t>
  </si>
  <si>
    <t xml:space="preserve">     於 :キングスロードＧＣ</t>
    <rPh sb="5" eb="6">
      <t>オ</t>
    </rPh>
    <phoneticPr fontId="4"/>
  </si>
  <si>
    <t>□ 関西シニア会ゴルフコンペ・2019年12月13日（第90回大会）成績表</t>
    <rPh sb="2" eb="4">
      <t>カンサイ</t>
    </rPh>
    <phoneticPr fontId="4"/>
  </si>
  <si>
    <t>なし</t>
    <phoneticPr fontId="4"/>
  </si>
  <si>
    <t>中路間　茂樹</t>
    <rPh sb="0" eb="1">
      <t>ナカ</t>
    </rPh>
    <rPh sb="1" eb="2">
      <t>ジ</t>
    </rPh>
    <rPh sb="2" eb="3">
      <t>マ</t>
    </rPh>
    <rPh sb="4" eb="6">
      <t>シゲキ</t>
    </rPh>
    <phoneticPr fontId="4"/>
  </si>
  <si>
    <t>３2位（ＢＢ）</t>
    <rPh sb="2" eb="3">
      <t>イ</t>
    </rPh>
    <phoneticPr fontId="4"/>
  </si>
  <si>
    <t>松原　弘</t>
    <rPh sb="0" eb="2">
      <t>マツバラ</t>
    </rPh>
    <rPh sb="3" eb="4">
      <t>ヒロシ</t>
    </rPh>
    <phoneticPr fontId="4"/>
  </si>
  <si>
    <t>笹部 久子</t>
    <rPh sb="4" eb="5">
      <t>コ</t>
    </rPh>
    <phoneticPr fontId="4"/>
  </si>
  <si>
    <t>橋本　裕之</t>
    <rPh sb="0" eb="2">
      <t>ハシモト</t>
    </rPh>
    <rPh sb="3" eb="5">
      <t>ヒロユキ</t>
    </rPh>
    <phoneticPr fontId="4"/>
  </si>
  <si>
    <t>松川　　章</t>
    <rPh sb="0" eb="2">
      <t>マツカワ</t>
    </rPh>
    <rPh sb="4" eb="5">
      <t>アキラ</t>
    </rPh>
    <phoneticPr fontId="4"/>
  </si>
  <si>
    <t>阪口  嘉平</t>
    <rPh sb="0" eb="2">
      <t>サカグチ</t>
    </rPh>
    <rPh sb="4" eb="6">
      <t>カヘイ</t>
    </rPh>
    <phoneticPr fontId="4"/>
  </si>
  <si>
    <r>
      <t>田中 尚孝</t>
    </r>
    <r>
      <rPr>
        <b/>
        <sz val="9"/>
        <color indexed="12"/>
        <rFont val="Arial Black"/>
        <family val="2"/>
      </rPr>
      <t/>
    </r>
    <rPh sb="0" eb="2">
      <t>タナカ</t>
    </rPh>
    <rPh sb="3" eb="5">
      <t>ナオタカ</t>
    </rPh>
    <phoneticPr fontId="4"/>
  </si>
  <si>
    <t>□ 関西シニア会ゴルフコンペ・2020年4月3日（第91回大会）成績表</t>
    <rPh sb="2" eb="4">
      <t>カンサイ</t>
    </rPh>
    <phoneticPr fontId="4"/>
  </si>
  <si>
    <t>21位</t>
    <rPh sb="2" eb="3">
      <t>イ</t>
    </rPh>
    <phoneticPr fontId="4"/>
  </si>
  <si>
    <t>堂本　としえ</t>
    <rPh sb="0" eb="2">
      <t>ドウモト</t>
    </rPh>
    <phoneticPr fontId="4"/>
  </si>
  <si>
    <t>20位</t>
    <rPh sb="2" eb="3">
      <t>イ</t>
    </rPh>
    <phoneticPr fontId="4"/>
  </si>
  <si>
    <t>19位</t>
    <rPh sb="2" eb="3">
      <t>イ</t>
    </rPh>
    <phoneticPr fontId="4"/>
  </si>
  <si>
    <t>真里谷　秀昭</t>
    <rPh sb="0" eb="2">
      <t>マリ</t>
    </rPh>
    <rPh sb="2" eb="3">
      <t>タニ</t>
    </rPh>
    <rPh sb="4" eb="6">
      <t>ヒデアキ</t>
    </rPh>
    <phoneticPr fontId="4"/>
  </si>
  <si>
    <t>18位</t>
    <rPh sb="2" eb="3">
      <t>イ</t>
    </rPh>
    <phoneticPr fontId="4"/>
  </si>
  <si>
    <t>17位</t>
    <rPh sb="2" eb="3">
      <t>イ</t>
    </rPh>
    <phoneticPr fontId="4"/>
  </si>
  <si>
    <t>16位</t>
    <rPh sb="2" eb="3">
      <t>イ</t>
    </rPh>
    <phoneticPr fontId="4"/>
  </si>
  <si>
    <t>今井　功</t>
    <rPh sb="0" eb="2">
      <t>イマイ</t>
    </rPh>
    <rPh sb="3" eb="4">
      <t>イサオ</t>
    </rPh>
    <phoneticPr fontId="4"/>
  </si>
  <si>
    <t>14位</t>
    <rPh sb="2" eb="3">
      <t>イ</t>
    </rPh>
    <phoneticPr fontId="4"/>
  </si>
  <si>
    <t>13位</t>
    <rPh sb="2" eb="3">
      <t>イ</t>
    </rPh>
    <phoneticPr fontId="4"/>
  </si>
  <si>
    <t>須崎　紀夫</t>
    <rPh sb="0" eb="2">
      <t>スザキ</t>
    </rPh>
    <rPh sb="3" eb="5">
      <t>ノリオ</t>
    </rPh>
    <phoneticPr fontId="4"/>
  </si>
  <si>
    <t>12位</t>
    <rPh sb="2" eb="3">
      <t>イ</t>
    </rPh>
    <phoneticPr fontId="4"/>
  </si>
  <si>
    <t>11位</t>
    <rPh sb="2" eb="3">
      <t>イ</t>
    </rPh>
    <phoneticPr fontId="4"/>
  </si>
  <si>
    <t>10位</t>
    <rPh sb="2" eb="3">
      <t>イ</t>
    </rPh>
    <phoneticPr fontId="4"/>
  </si>
  <si>
    <t>9位</t>
    <rPh sb="1" eb="2">
      <t>イ</t>
    </rPh>
    <phoneticPr fontId="4"/>
  </si>
  <si>
    <t>8位</t>
    <rPh sb="1" eb="2">
      <t>イ</t>
    </rPh>
    <phoneticPr fontId="4"/>
  </si>
  <si>
    <t>亀井　宏則</t>
    <rPh sb="0" eb="2">
      <t>カメイ</t>
    </rPh>
    <rPh sb="3" eb="4">
      <t>ヒロ</t>
    </rPh>
    <rPh sb="4" eb="5">
      <t>ソク</t>
    </rPh>
    <phoneticPr fontId="4"/>
  </si>
  <si>
    <t>7位</t>
    <rPh sb="1" eb="2">
      <t>イ</t>
    </rPh>
    <phoneticPr fontId="4"/>
  </si>
  <si>
    <t>6位</t>
    <rPh sb="1" eb="2">
      <t>イ</t>
    </rPh>
    <phoneticPr fontId="4"/>
  </si>
  <si>
    <t>5位</t>
    <rPh sb="1" eb="2">
      <t>イ</t>
    </rPh>
    <phoneticPr fontId="4"/>
  </si>
  <si>
    <t>鈴木　達郎</t>
    <rPh sb="0" eb="2">
      <t>スズキ</t>
    </rPh>
    <rPh sb="3" eb="5">
      <t>タツロウ</t>
    </rPh>
    <phoneticPr fontId="4"/>
  </si>
  <si>
    <t>4位</t>
    <rPh sb="1" eb="2">
      <t>イ</t>
    </rPh>
    <phoneticPr fontId="4"/>
  </si>
  <si>
    <t>3位</t>
    <rPh sb="1" eb="2">
      <t>イ</t>
    </rPh>
    <phoneticPr fontId="4"/>
  </si>
  <si>
    <t>2位</t>
    <rPh sb="1" eb="2">
      <t>イ</t>
    </rPh>
    <phoneticPr fontId="4"/>
  </si>
  <si>
    <t>優勝</t>
    <rPh sb="0" eb="2">
      <t>ユウショウ</t>
    </rPh>
    <phoneticPr fontId="4"/>
  </si>
  <si>
    <t>□ 関西シニア会ゴルフコンペ・2020年10月30日（第93回大会）成績表</t>
    <rPh sb="2" eb="4">
      <t>カンサイ</t>
    </rPh>
    <phoneticPr fontId="4"/>
  </si>
  <si>
    <t>□ 関西シニア会ゴルフコンペ・2020年12月11日（第94回大会）成績表</t>
    <rPh sb="2" eb="4">
      <t>カンサイ</t>
    </rPh>
    <phoneticPr fontId="4"/>
  </si>
  <si>
    <t>亀井宏則</t>
    <rPh sb="0" eb="2">
      <t>カメイ</t>
    </rPh>
    <rPh sb="2" eb="3">
      <t>ヒロシ</t>
    </rPh>
    <rPh sb="3" eb="4">
      <t>ソク</t>
    </rPh>
    <phoneticPr fontId="33"/>
  </si>
  <si>
    <t>眞里谷秀昭</t>
    <rPh sb="0" eb="1">
      <t>シン</t>
    </rPh>
    <rPh sb="1" eb="2">
      <t>サト</t>
    </rPh>
    <rPh sb="2" eb="3">
      <t>タニ</t>
    </rPh>
    <rPh sb="3" eb="5">
      <t>ヒデアキ</t>
    </rPh>
    <phoneticPr fontId="33"/>
  </si>
  <si>
    <t>伊藤　勝美</t>
    <rPh sb="0" eb="2">
      <t>イトウ</t>
    </rPh>
    <rPh sb="3" eb="5">
      <t>カツミ</t>
    </rPh>
    <phoneticPr fontId="33"/>
  </si>
  <si>
    <t>藤田 靖子</t>
    <rPh sb="0" eb="2">
      <t>フジタ</t>
    </rPh>
    <rPh sb="3" eb="5">
      <t>ヤスコ</t>
    </rPh>
    <phoneticPr fontId="4"/>
  </si>
  <si>
    <t>22位</t>
    <rPh sb="2" eb="3">
      <t>イ</t>
    </rPh>
    <phoneticPr fontId="4"/>
  </si>
  <si>
    <t>23位</t>
    <rPh sb="2" eb="3">
      <t>イ</t>
    </rPh>
    <phoneticPr fontId="4"/>
  </si>
  <si>
    <t>24位</t>
    <rPh sb="2" eb="3">
      <t>イ</t>
    </rPh>
    <phoneticPr fontId="4"/>
  </si>
  <si>
    <t>25位</t>
    <rPh sb="2" eb="3">
      <t>イ</t>
    </rPh>
    <phoneticPr fontId="4"/>
  </si>
  <si>
    <t>26位</t>
    <rPh sb="2" eb="3">
      <t>イ</t>
    </rPh>
    <phoneticPr fontId="4"/>
  </si>
  <si>
    <t>27位</t>
    <rPh sb="2" eb="3">
      <t>イ</t>
    </rPh>
    <phoneticPr fontId="4"/>
  </si>
  <si>
    <t>28位</t>
    <rPh sb="2" eb="3">
      <t>イ</t>
    </rPh>
    <phoneticPr fontId="4"/>
  </si>
  <si>
    <t>29位</t>
    <rPh sb="2" eb="3">
      <t>イ</t>
    </rPh>
    <phoneticPr fontId="4"/>
  </si>
  <si>
    <t>30位</t>
    <rPh sb="2" eb="3">
      <t>イ</t>
    </rPh>
    <phoneticPr fontId="4"/>
  </si>
  <si>
    <t>31位</t>
    <rPh sb="2" eb="3">
      <t>イ</t>
    </rPh>
    <phoneticPr fontId="4"/>
  </si>
  <si>
    <t xml:space="preserve">     於 :東条ゴルフクラブ</t>
    <rPh sb="5" eb="6">
      <t>オ</t>
    </rPh>
    <rPh sb="8" eb="10">
      <t>トウジョウ</t>
    </rPh>
    <phoneticPr fontId="4"/>
  </si>
  <si>
    <t>□ 関西シニア会ゴルフコンペ・2021年04月02日（第95回大会）成績表</t>
    <rPh sb="2" eb="4">
      <t>カンサイ</t>
    </rPh>
    <phoneticPr fontId="4"/>
  </si>
  <si>
    <t xml:space="preserve">     於 :東条パインバレーゴルフクラブ</t>
    <rPh sb="5" eb="6">
      <t>オ</t>
    </rPh>
    <rPh sb="8" eb="10">
      <t>トウジョウ</t>
    </rPh>
    <phoneticPr fontId="4"/>
  </si>
  <si>
    <t>田村　アキ</t>
  </si>
  <si>
    <t>田中 尚孝</t>
  </si>
  <si>
    <t>橋本　裕之</t>
  </si>
  <si>
    <t>前土井智克</t>
  </si>
  <si>
    <t>小藪　  昭</t>
  </si>
  <si>
    <t>松原　弘</t>
  </si>
  <si>
    <t>嶋川    陽</t>
  </si>
  <si>
    <t>中路間　茂樹</t>
  </si>
  <si>
    <t>佐藤　栄一</t>
  </si>
  <si>
    <t>西　好秀</t>
  </si>
  <si>
    <t>笹部 久子</t>
  </si>
  <si>
    <t>中川　明</t>
  </si>
  <si>
    <t>須崎 紀夫</t>
  </si>
  <si>
    <t>32位</t>
    <rPh sb="2" eb="3">
      <t>イ</t>
    </rPh>
    <phoneticPr fontId="4"/>
  </si>
  <si>
    <t>33位</t>
    <rPh sb="2" eb="3">
      <t>イ</t>
    </rPh>
    <phoneticPr fontId="4"/>
  </si>
  <si>
    <t>34位</t>
    <rPh sb="2" eb="3">
      <t>イ</t>
    </rPh>
    <phoneticPr fontId="4"/>
  </si>
  <si>
    <t>35位</t>
    <rPh sb="2" eb="3">
      <t>イ</t>
    </rPh>
    <phoneticPr fontId="4"/>
  </si>
  <si>
    <t>36位</t>
    <rPh sb="2" eb="3">
      <t>イ</t>
    </rPh>
    <phoneticPr fontId="4"/>
  </si>
  <si>
    <t>37位</t>
    <rPh sb="2" eb="3">
      <t>イ</t>
    </rPh>
    <phoneticPr fontId="4"/>
  </si>
  <si>
    <t>38位</t>
    <rPh sb="2" eb="3">
      <t>イ</t>
    </rPh>
    <phoneticPr fontId="4"/>
  </si>
  <si>
    <t>※成績上は、ゲストの橋本さんが1位でしたが、ゲストは優勝、準優勝、三位は</t>
    <rPh sb="1" eb="4">
      <t>セイセキジョウ</t>
    </rPh>
    <rPh sb="10" eb="12">
      <t>ハシモト</t>
    </rPh>
    <rPh sb="16" eb="17">
      <t>イ</t>
    </rPh>
    <rPh sb="26" eb="28">
      <t>ユウショウ</t>
    </rPh>
    <rPh sb="29" eb="32">
      <t>ジュンユウショウ</t>
    </rPh>
    <rPh sb="33" eb="35">
      <t>サンイ</t>
    </rPh>
    <phoneticPr fontId="3"/>
  </si>
  <si>
    <t>　対象外とする同好会規定により4位となり、上位3名がそれぞれ繰り上がりました。</t>
    <rPh sb="1" eb="4">
      <t>タイショウガイ</t>
    </rPh>
    <rPh sb="7" eb="12">
      <t>ドウコウカイキテイ</t>
    </rPh>
    <rPh sb="16" eb="17">
      <t>イ</t>
    </rPh>
    <rPh sb="21" eb="23">
      <t>ジョウイ</t>
    </rPh>
    <rPh sb="24" eb="25">
      <t>メイ</t>
    </rPh>
    <rPh sb="30" eb="31">
      <t>ク</t>
    </rPh>
    <rPh sb="32" eb="33">
      <t>ア</t>
    </rPh>
    <phoneticPr fontId="3"/>
  </si>
  <si>
    <t>(年会費を原資とする賞金との兼ね合いです。）</t>
    <rPh sb="1" eb="4">
      <t>ネンカイヒ</t>
    </rPh>
    <rPh sb="5" eb="7">
      <t>ゲンシ</t>
    </rPh>
    <rPh sb="10" eb="12">
      <t>ショウキン</t>
    </rPh>
    <rPh sb="14" eb="15">
      <t>カ</t>
    </rPh>
    <rPh sb="16" eb="17">
      <t>ア</t>
    </rPh>
    <phoneticPr fontId="3"/>
  </si>
  <si>
    <t>□ 関西シニア会ゴルフコンペ・2021年12月10日（第96回大会）成績表</t>
    <rPh sb="2" eb="4">
      <t>カンサイ</t>
    </rPh>
    <phoneticPr fontId="4"/>
  </si>
  <si>
    <t>39位</t>
    <rPh sb="2" eb="3">
      <t>イ</t>
    </rPh>
    <phoneticPr fontId="4"/>
  </si>
  <si>
    <t>40位</t>
    <rPh sb="2" eb="3">
      <t>イ</t>
    </rPh>
    <phoneticPr fontId="4"/>
  </si>
  <si>
    <t>星山　公利</t>
  </si>
  <si>
    <t>中川    明</t>
  </si>
  <si>
    <t>藤尾　純造</t>
  </si>
  <si>
    <t>柳田　和子</t>
  </si>
  <si>
    <t>長江 成善</t>
  </si>
  <si>
    <t>□ 関西シニア会ゴルフコンペ・2022年04月01日（第97回大会）成績表</t>
    <rPh sb="2" eb="4">
      <t>カンサイ</t>
    </rPh>
    <phoneticPr fontId="4"/>
  </si>
  <si>
    <t>□ 関西シニア会ゴルフコンペ・2022年06月03（第98回大会）成績表</t>
    <rPh sb="2" eb="4">
      <t>カンサイ</t>
    </rPh>
    <phoneticPr fontId="4"/>
  </si>
  <si>
    <t xml:space="preserve">     於 :ウエストワンズカントリークラブ</t>
    <rPh sb="5" eb="6">
      <t>オ</t>
    </rPh>
    <phoneticPr fontId="4"/>
  </si>
  <si>
    <t>真里谷　秀昭</t>
    <rPh sb="0" eb="2">
      <t>マリ</t>
    </rPh>
    <rPh sb="2" eb="3">
      <t>タニ</t>
    </rPh>
    <rPh sb="4" eb="6">
      <t>ヒデアキ</t>
    </rPh>
    <phoneticPr fontId="3"/>
  </si>
  <si>
    <t>松川　章</t>
    <rPh sb="0" eb="2">
      <t>マツカワ</t>
    </rPh>
    <rPh sb="3" eb="4">
      <t>アキラ</t>
    </rPh>
    <phoneticPr fontId="3"/>
  </si>
  <si>
    <t>笹部　久子</t>
    <rPh sb="0" eb="2">
      <t>ササベ</t>
    </rPh>
    <rPh sb="3" eb="5">
      <t>ヒサコ</t>
    </rPh>
    <phoneticPr fontId="3"/>
  </si>
  <si>
    <t>渡邉孝子</t>
    <rPh sb="0" eb="2">
      <t>ワタナベ</t>
    </rPh>
    <rPh sb="2" eb="4">
      <t>タカコ</t>
    </rPh>
    <phoneticPr fontId="3"/>
  </si>
  <si>
    <t>せっていな</t>
    <phoneticPr fontId="3"/>
  </si>
  <si>
    <t>設定なし</t>
    <rPh sb="0" eb="2">
      <t>セッテイ</t>
    </rPh>
    <phoneticPr fontId="3"/>
  </si>
  <si>
    <t>□ 関西シニア会ゴルフコンペ・2022年10月14（第99回大会）成績表</t>
    <rPh sb="2" eb="4">
      <t>カンサイ</t>
    </rPh>
    <phoneticPr fontId="4"/>
  </si>
  <si>
    <t xml:space="preserve">     於 :神戸パインウッズGC</t>
    <rPh sb="5" eb="6">
      <t>オ</t>
    </rPh>
    <rPh sb="8" eb="10">
      <t>コウベ</t>
    </rPh>
    <phoneticPr fontId="4"/>
  </si>
  <si>
    <t>永長 猛志</t>
  </si>
  <si>
    <t>坂　東洋文</t>
  </si>
  <si>
    <t>□ 関西シニア会ゴルフコンペ・2022年12月09（第100回大会）成績表</t>
    <rPh sb="2" eb="4">
      <t>カンサイ</t>
    </rPh>
    <phoneticPr fontId="4"/>
  </si>
  <si>
    <t xml:space="preserve">     於 :東条GC</t>
    <rPh sb="5" eb="6">
      <t>オ</t>
    </rPh>
    <rPh sb="8" eb="10">
      <t>トウジョウ</t>
    </rPh>
    <phoneticPr fontId="4"/>
  </si>
  <si>
    <t>平井　邦則</t>
  </si>
  <si>
    <t>加藤　正則</t>
  </si>
  <si>
    <t>□ 関西シニア会ゴルフコンペ・2023年10月13（第102回大会）成績表</t>
    <rPh sb="2" eb="4">
      <t>カンサイ</t>
    </rPh>
    <phoneticPr fontId="4"/>
  </si>
  <si>
    <t>嶋川　陽</t>
    <rPh sb="0" eb="2">
      <t>シマカワ</t>
    </rPh>
    <rPh sb="3" eb="4">
      <t>ヨウ</t>
    </rPh>
    <phoneticPr fontId="3"/>
  </si>
  <si>
    <t>藤本　芳輝</t>
    <rPh sb="0" eb="2">
      <t>フジモト</t>
    </rPh>
    <rPh sb="3" eb="5">
      <t>ヨシテル</t>
    </rPh>
    <phoneticPr fontId="3"/>
  </si>
  <si>
    <t>鈴木　達郎</t>
    <rPh sb="0" eb="2">
      <t>スズキ</t>
    </rPh>
    <rPh sb="3" eb="5">
      <t>タツロウ</t>
    </rPh>
    <phoneticPr fontId="3"/>
  </si>
  <si>
    <t>藤田　靖子</t>
    <rPh sb="0" eb="2">
      <t>フジタ</t>
    </rPh>
    <rPh sb="3" eb="5">
      <t>ヤスコ</t>
    </rPh>
    <phoneticPr fontId="3"/>
  </si>
  <si>
    <t>橋本　裕之</t>
    <rPh sb="0" eb="2">
      <t>ハシモト</t>
    </rPh>
    <rPh sb="3" eb="5">
      <t>ヒロユキ</t>
    </rPh>
    <phoneticPr fontId="3"/>
  </si>
  <si>
    <t>※4位のゲスト橋本さんは、成績では2位入賞でしたが、ゲストは最高で</t>
    <rPh sb="2" eb="3">
      <t>イ</t>
    </rPh>
    <rPh sb="7" eb="9">
      <t>ハシモト</t>
    </rPh>
    <rPh sb="13" eb="15">
      <t>セイセキ</t>
    </rPh>
    <rPh sb="18" eb="19">
      <t>イ</t>
    </rPh>
    <rPh sb="19" eb="21">
      <t>ニュウショウ</t>
    </rPh>
    <rPh sb="30" eb="32">
      <t>サイコウ</t>
    </rPh>
    <phoneticPr fontId="3"/>
  </si>
  <si>
    <t>　4位との規定により、降順となりました。</t>
    <rPh sb="2" eb="3">
      <t>イ</t>
    </rPh>
    <rPh sb="5" eb="7">
      <t>キテイ</t>
    </rPh>
    <rPh sb="11" eb="13">
      <t>コウジュン</t>
    </rPh>
    <phoneticPr fontId="3"/>
  </si>
  <si>
    <t>石原　勢子</t>
  </si>
  <si>
    <t>佐藤　栄一</t>
    <rPh sb="0" eb="2">
      <t>サトウ</t>
    </rPh>
    <rPh sb="3" eb="5">
      <t>エイイチ</t>
    </rPh>
    <phoneticPr fontId="33"/>
  </si>
  <si>
    <t>西　好秀</t>
    <rPh sb="0" eb="1">
      <t>ニシ</t>
    </rPh>
    <rPh sb="2" eb="3">
      <t>ス</t>
    </rPh>
    <rPh sb="3" eb="4">
      <t>ヒデ</t>
    </rPh>
    <phoneticPr fontId="33"/>
  </si>
  <si>
    <t>坂　東洋文</t>
    <rPh sb="0" eb="1">
      <t>サカ</t>
    </rPh>
    <rPh sb="2" eb="4">
      <t>トウヨウ</t>
    </rPh>
    <rPh sb="4" eb="5">
      <t>ブン</t>
    </rPh>
    <phoneticPr fontId="33"/>
  </si>
  <si>
    <r>
      <t>田中 尚孝</t>
    </r>
    <r>
      <rPr>
        <b/>
        <sz val="9"/>
        <color rgb="FF0000FF"/>
        <rFont val="Arial Black"/>
        <family val="2"/>
      </rPr>
      <t/>
    </r>
    <rPh sb="0" eb="2">
      <t>タナカ</t>
    </rPh>
    <rPh sb="3" eb="5">
      <t>ナオタカ</t>
    </rPh>
    <phoneticPr fontId="4"/>
  </si>
  <si>
    <t>□ 関西シニア会ゴルフコンペ・2023年12月08（第103回大会）成績表</t>
    <rPh sb="2" eb="4">
      <t>カンサイ</t>
    </rPh>
    <phoneticPr fontId="4"/>
  </si>
  <si>
    <t>□ 関西シニア会ゴルフコンペ・2024年04月05日（第104回大会）成績表</t>
    <rPh sb="2" eb="4">
      <t>カンサイ</t>
    </rPh>
    <rPh sb="25" eb="26">
      <t>ヒ</t>
    </rPh>
    <phoneticPr fontId="4"/>
  </si>
  <si>
    <t xml:space="preserve">     於 :東条パインバレーGC</t>
    <rPh sb="5" eb="6">
      <t>オ</t>
    </rPh>
    <rPh sb="8" eb="10">
      <t>トウジョウ</t>
    </rPh>
    <phoneticPr fontId="4"/>
  </si>
  <si>
    <t>新井　重昭</t>
  </si>
  <si>
    <t>渡邉孝子</t>
  </si>
  <si>
    <t>◆4位の新井重昭さんは、成績では3位でしたが、ゲストは最高で4位</t>
    <rPh sb="2" eb="3">
      <t>イ</t>
    </rPh>
    <rPh sb="4" eb="6">
      <t>アライ</t>
    </rPh>
    <rPh sb="6" eb="8">
      <t>シゲアキ</t>
    </rPh>
    <rPh sb="12" eb="14">
      <t>セイセキ</t>
    </rPh>
    <rPh sb="17" eb="18">
      <t>イ</t>
    </rPh>
    <rPh sb="27" eb="29">
      <t>サイコウ</t>
    </rPh>
    <rPh sb="31" eb="32">
      <t>イ</t>
    </rPh>
    <phoneticPr fontId="3"/>
  </si>
  <si>
    <t>　とする規定により、繰り下がりとなりました。</t>
    <rPh sb="4" eb="6">
      <t>キテイ</t>
    </rPh>
    <rPh sb="10" eb="11">
      <t>ク</t>
    </rPh>
    <rPh sb="12" eb="13">
      <t>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</si>
</sst>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0;_؃"/>
    <numFmt numFmtId="178" formatCode="0.0_ 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2"/>
      <name val="Meiryo UI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rgb="FF0000FF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0"/>
      <name val="Yu Gothic"/>
      <family val="3"/>
      <charset val="128"/>
      <scheme val="minor"/>
    </font>
    <font>
      <sz val="11"/>
      <color theme="0"/>
      <name val="メイリオ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name val="Arial Black"/>
      <family val="2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9"/>
      <color indexed="12"/>
      <name val="Arial Black"/>
      <family val="2"/>
    </font>
    <font>
      <sz val="6"/>
      <name val="Yu Gothic"/>
      <family val="2"/>
      <charset val="128"/>
      <scheme val="minor"/>
    </font>
    <font>
      <sz val="14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メイリオ"/>
      <family val="3"/>
      <charset val="128"/>
    </font>
    <font>
      <b/>
      <sz val="9"/>
      <color rgb="FF0000FF"/>
      <name val="Arial Black"/>
      <family val="2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99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shrinkToFit="1"/>
    </xf>
    <xf numFmtId="0" fontId="2" fillId="0" borderId="1" xfId="4" applyNumberFormat="1" applyFont="1" applyFill="1" applyBorder="1" applyAlignment="1">
      <alignment horizontal="center" vertical="center"/>
    </xf>
    <xf numFmtId="176" fontId="2" fillId="0" borderId="0" xfId="1" applyNumberFormat="1" applyFont="1">
      <alignment vertical="center"/>
    </xf>
    <xf numFmtId="38" fontId="2" fillId="0" borderId="1" xfId="3" applyFont="1" applyFill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1" fillId="0" borderId="0" xfId="1">
      <alignment vertical="center"/>
    </xf>
    <xf numFmtId="0" fontId="1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20" fontId="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shrinkToFit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2" fillId="0" borderId="7" xfId="1" applyFont="1" applyBorder="1">
      <alignment vertical="center"/>
    </xf>
    <xf numFmtId="0" fontId="15" fillId="2" borderId="1" xfId="2" applyFont="1" applyFill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1" fillId="0" borderId="5" xfId="1" applyFont="1" applyBorder="1">
      <alignment vertical="center"/>
    </xf>
    <xf numFmtId="0" fontId="21" fillId="0" borderId="6" xfId="1" applyFont="1" applyBorder="1">
      <alignment vertical="center"/>
    </xf>
    <xf numFmtId="0" fontId="19" fillId="2" borderId="0" xfId="1" applyFont="1" applyFill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19" fillId="2" borderId="1" xfId="2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1" fillId="0" borderId="0" xfId="1" applyFont="1">
      <alignment vertical="center"/>
    </xf>
    <xf numFmtId="177" fontId="2" fillId="0" borderId="0" xfId="1" applyNumberFormat="1" applyFont="1">
      <alignment vertical="center"/>
    </xf>
    <xf numFmtId="0" fontId="2" fillId="0" borderId="0" xfId="1" applyFont="1" applyAlignment="1">
      <alignment vertical="center" shrinkToFit="1"/>
    </xf>
    <xf numFmtId="0" fontId="11" fillId="2" borderId="1" xfId="2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11" fillId="2" borderId="3" xfId="2" applyFont="1" applyFill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/>
    </xf>
    <xf numFmtId="176" fontId="23" fillId="0" borderId="1" xfId="1" applyNumberFormat="1" applyFont="1" applyBorder="1" applyAlignment="1">
      <alignment horizontal="center" vertical="center"/>
    </xf>
    <xf numFmtId="9" fontId="24" fillId="0" borderId="0" xfId="1" applyNumberFormat="1" applyFont="1">
      <alignment vertical="center"/>
    </xf>
    <xf numFmtId="0" fontId="25" fillId="0" borderId="0" xfId="1" applyFont="1">
      <alignment vertic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 shrinkToFit="1"/>
    </xf>
    <xf numFmtId="0" fontId="22" fillId="2" borderId="1" xfId="2" applyFont="1" applyFill="1" applyBorder="1" applyAlignment="1">
      <alignment horizontal="center" vertical="center" shrinkToFit="1"/>
    </xf>
    <xf numFmtId="176" fontId="11" fillId="0" borderId="1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26" fillId="0" borderId="0" xfId="1" applyFont="1">
      <alignment vertical="center"/>
    </xf>
    <xf numFmtId="0" fontId="21" fillId="0" borderId="0" xfId="1" applyFont="1">
      <alignment vertical="center"/>
    </xf>
    <xf numFmtId="176" fontId="19" fillId="0" borderId="1" xfId="1" applyNumberFormat="1" applyFont="1" applyBorder="1" applyAlignment="1">
      <alignment horizontal="center" vertical="center"/>
    </xf>
    <xf numFmtId="0" fontId="27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1" xfId="2" applyFont="1" applyBorder="1" applyAlignment="1">
      <alignment horizontal="center" vertical="center" shrinkToFit="1"/>
    </xf>
    <xf numFmtId="0" fontId="21" fillId="2" borderId="0" xfId="1" applyFont="1" applyFill="1" applyAlignment="1">
      <alignment horizontal="center" vertical="center"/>
    </xf>
    <xf numFmtId="178" fontId="21" fillId="0" borderId="0" xfId="1" applyNumberFormat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shrinkToFit="1"/>
    </xf>
    <xf numFmtId="0" fontId="10" fillId="4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1" fillId="0" borderId="1" xfId="2" applyFont="1" applyBorder="1" applyAlignment="1">
      <alignment horizontal="left" vertical="center" shrinkToFit="1"/>
    </xf>
    <xf numFmtId="0" fontId="5" fillId="0" borderId="1" xfId="2" applyFont="1" applyBorder="1" applyAlignment="1">
      <alignment horizontal="left" vertical="center" shrinkToFit="1"/>
    </xf>
    <xf numFmtId="0" fontId="21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8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top"/>
    </xf>
    <xf numFmtId="0" fontId="29" fillId="0" borderId="1" xfId="2" applyFont="1" applyBorder="1" applyAlignment="1">
      <alignment horizontal="center" vertical="center"/>
    </xf>
    <xf numFmtId="0" fontId="21" fillId="0" borderId="1" xfId="1" applyFont="1" applyBorder="1">
      <alignment vertical="center"/>
    </xf>
    <xf numFmtId="0" fontId="21" fillId="0" borderId="1" xfId="1" applyFont="1" applyBorder="1" applyAlignment="1">
      <alignment vertical="center" shrinkToFit="1"/>
    </xf>
    <xf numFmtId="0" fontId="30" fillId="0" borderId="1" xfId="1" applyFont="1" applyBorder="1" applyAlignment="1">
      <alignment vertical="center" shrinkToFit="1"/>
    </xf>
    <xf numFmtId="2" fontId="2" fillId="0" borderId="1" xfId="1" applyNumberFormat="1" applyFont="1" applyBorder="1" applyAlignment="1">
      <alignment horizontal="center" vertical="center"/>
    </xf>
    <xf numFmtId="0" fontId="2" fillId="5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31" fillId="0" borderId="1" xfId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1" fillId="0" borderId="6" xfId="1" applyFont="1" applyBorder="1">
      <alignment vertical="center"/>
    </xf>
    <xf numFmtId="0" fontId="10" fillId="0" borderId="6" xfId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shrinkToFit="1"/>
    </xf>
    <xf numFmtId="0" fontId="2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1" xfId="1" applyFont="1" applyBorder="1">
      <alignment vertical="center"/>
    </xf>
    <xf numFmtId="0" fontId="28" fillId="5" borderId="1" xfId="2" applyFont="1" applyFill="1" applyBorder="1" applyAlignment="1">
      <alignment horizontal="center" vertical="center"/>
    </xf>
    <xf numFmtId="0" fontId="28" fillId="0" borderId="1" xfId="2" applyFont="1" applyBorder="1">
      <alignment vertical="center"/>
    </xf>
    <xf numFmtId="0" fontId="28" fillId="0" borderId="1" xfId="1" applyFont="1" applyBorder="1" applyAlignment="1">
      <alignment horizontal="center" vertical="center"/>
    </xf>
    <xf numFmtId="0" fontId="28" fillId="0" borderId="1" xfId="5" applyFont="1" applyBorder="1">
      <alignment vertical="center"/>
    </xf>
    <xf numFmtId="0" fontId="28" fillId="5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center"/>
    </xf>
    <xf numFmtId="176" fontId="19" fillId="0" borderId="8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shrinkToFit="1"/>
    </xf>
    <xf numFmtId="178" fontId="2" fillId="0" borderId="0" xfId="1" applyNumberFormat="1" applyFont="1" applyAlignment="1">
      <alignment horizontal="center" vertical="center"/>
    </xf>
    <xf numFmtId="178" fontId="2" fillId="5" borderId="1" xfId="1" applyNumberFormat="1" applyFont="1" applyFill="1" applyBorder="1" applyAlignment="1">
      <alignment horizontal="center" vertical="center"/>
    </xf>
    <xf numFmtId="178" fontId="28" fillId="0" borderId="1" xfId="2" applyNumberFormat="1" applyFont="1" applyBorder="1" applyAlignment="1">
      <alignment horizontal="center" vertical="center"/>
    </xf>
    <xf numFmtId="178" fontId="28" fillId="0" borderId="1" xfId="1" applyNumberFormat="1" applyFont="1" applyBorder="1" applyAlignment="1">
      <alignment horizontal="center" vertical="center"/>
    </xf>
    <xf numFmtId="178" fontId="21" fillId="0" borderId="0" xfId="1" applyNumberFormat="1" applyFont="1">
      <alignment vertical="center"/>
    </xf>
    <xf numFmtId="178" fontId="5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11" fillId="0" borderId="1" xfId="1" applyFont="1" applyBorder="1" applyAlignment="1">
      <alignment horizontal="left"/>
    </xf>
    <xf numFmtId="0" fontId="34" fillId="0" borderId="1" xfId="1" applyFont="1" applyBorder="1" applyAlignment="1">
      <alignment horizontal="left" vertical="center" shrinkToFit="1"/>
    </xf>
    <xf numFmtId="0" fontId="34" fillId="0" borderId="0" xfId="1" applyFont="1" applyAlignment="1">
      <alignment horizontal="left" vertical="center" shrinkToFit="1"/>
    </xf>
    <xf numFmtId="0" fontId="35" fillId="0" borderId="0" xfId="1" applyFont="1" applyAlignment="1">
      <alignment horizontal="left" vertical="center" shrinkToFit="1"/>
    </xf>
    <xf numFmtId="0" fontId="35" fillId="0" borderId="1" xfId="1" applyFont="1" applyBorder="1" applyAlignment="1">
      <alignment horizontal="left" vertical="center" shrinkToFit="1"/>
    </xf>
    <xf numFmtId="0" fontId="35" fillId="0" borderId="1" xfId="1" applyFont="1" applyBorder="1" applyAlignment="1">
      <alignment horizontal="left" vertical="center"/>
    </xf>
    <xf numFmtId="0" fontId="36" fillId="0" borderId="1" xfId="1" applyFont="1" applyBorder="1" applyAlignment="1">
      <alignment horizontal="left" vertical="center"/>
    </xf>
    <xf numFmtId="0" fontId="36" fillId="0" borderId="0" xfId="1" applyFont="1" applyAlignment="1">
      <alignment horizontal="left" vertical="center" shrinkToFit="1"/>
    </xf>
    <xf numFmtId="0" fontId="36" fillId="0" borderId="1" xfId="1" applyFont="1" applyBorder="1" applyAlignment="1">
      <alignment horizontal="left" vertical="center" shrinkToFit="1"/>
    </xf>
    <xf numFmtId="0" fontId="36" fillId="0" borderId="0" xfId="1" applyFont="1">
      <alignment vertical="center"/>
    </xf>
    <xf numFmtId="0" fontId="34" fillId="0" borderId="0" xfId="1" applyFont="1">
      <alignment vertical="center"/>
    </xf>
    <xf numFmtId="0" fontId="34" fillId="0" borderId="1" xfId="1" applyFont="1" applyBorder="1">
      <alignment vertical="center"/>
    </xf>
    <xf numFmtId="0" fontId="2" fillId="0" borderId="0" xfId="1" applyFont="1" applyAlignment="1">
      <alignment horizontal="center" vertical="center" shrinkToFit="1"/>
    </xf>
    <xf numFmtId="176" fontId="19" fillId="0" borderId="0" xfId="1" applyNumberFormat="1" applyFont="1" applyAlignment="1">
      <alignment horizontal="center" vertical="center"/>
    </xf>
    <xf numFmtId="178" fontId="34" fillId="0" borderId="0" xfId="1" applyNumberFormat="1" applyFont="1">
      <alignment vertical="center"/>
    </xf>
    <xf numFmtId="178" fontId="37" fillId="0" borderId="1" xfId="1" applyNumberFormat="1" applyFont="1" applyBorder="1" applyAlignment="1">
      <alignment horizontal="center" vertical="center"/>
    </xf>
    <xf numFmtId="178" fontId="38" fillId="0" borderId="1" xfId="1" applyNumberFormat="1" applyFont="1" applyBorder="1" applyAlignment="1">
      <alignment horizontal="center" vertical="center"/>
    </xf>
    <xf numFmtId="178" fontId="34" fillId="0" borderId="1" xfId="1" applyNumberFormat="1" applyFont="1" applyBorder="1">
      <alignment vertical="center"/>
    </xf>
    <xf numFmtId="0" fontId="16" fillId="0" borderId="1" xfId="2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1" xfId="2" applyFont="1" applyBorder="1" applyAlignment="1">
      <alignment horizontal="left" vertical="center"/>
    </xf>
    <xf numFmtId="0" fontId="28" fillId="0" borderId="1" xfId="5" applyFont="1" applyBorder="1" applyAlignment="1">
      <alignment horizontal="left" vertical="center"/>
    </xf>
    <xf numFmtId="178" fontId="2" fillId="0" borderId="1" xfId="1" applyNumberFormat="1" applyFont="1" applyBorder="1">
      <alignment vertical="center"/>
    </xf>
    <xf numFmtId="178" fontId="2" fillId="0" borderId="0" xfId="1" applyNumberFormat="1" applyFont="1">
      <alignment vertical="center"/>
    </xf>
    <xf numFmtId="0" fontId="34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5" xfId="1" applyFont="1" applyBorder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5" fillId="0" borderId="15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0" xfId="1" applyFont="1">
      <alignment vertical="center"/>
    </xf>
    <xf numFmtId="0" fontId="5" fillId="0" borderId="12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</cellXfs>
  <cellStyles count="6">
    <cellStyle name="桁区切り 2" xfId="3" xr:uid="{4E0752C9-C879-412E-9F71-2FC532BB6F2A}"/>
    <cellStyle name="通貨 2" xfId="4" xr:uid="{376BC81A-2E77-4ECC-AA1E-E5C7B5893E1C}"/>
    <cellStyle name="標準" xfId="0" builtinId="0"/>
    <cellStyle name="標準 2" xfId="1" xr:uid="{A0C03B09-7F0F-4FB5-8944-E53681BA47A3}"/>
    <cellStyle name="標準 2 2" xfId="2" xr:uid="{4D613D2B-D373-4F1E-BCE0-630E39B5586B}"/>
    <cellStyle name="標準 2 3_Sheet1" xfId="5" xr:uid="{55621717-C544-4DBA-BD8B-C0B6C9552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microsoft.com/office/2017/10/relationships/person" Target="persons/person.xml"/><Relationship Id="rId47" Type="http://schemas.microsoft.com/office/2017/10/relationships/person" Target="persons/person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microsoft.com/office/2017/10/relationships/person" Target="persons/person2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C91F-417F-479D-AA58-8E3710854C16}">
  <dimension ref="B1:I33"/>
  <sheetViews>
    <sheetView tabSelected="1" zoomScale="85" zoomScaleNormal="85" workbookViewId="0">
      <selection activeCell="B34" sqref="B34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8.1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6384" width="8.09765625" style="81"/>
  </cols>
  <sheetData>
    <row r="1" spans="2:9" ht="21.6">
      <c r="B1" s="23" t="s">
        <v>690</v>
      </c>
      <c r="C1" s="1"/>
      <c r="D1" s="2"/>
      <c r="E1" s="2"/>
      <c r="F1" s="2"/>
      <c r="G1" s="131"/>
      <c r="H1" s="131"/>
      <c r="I1" s="1"/>
    </row>
    <row r="2" spans="2:9" ht="19.2">
      <c r="B2" s="22" t="s">
        <v>691</v>
      </c>
      <c r="C2" s="1"/>
      <c r="D2" s="2"/>
      <c r="E2" s="2"/>
      <c r="F2" s="2"/>
      <c r="G2" s="131"/>
      <c r="H2" s="131"/>
      <c r="I2" s="1"/>
    </row>
    <row r="3" spans="2:9" ht="22.05" customHeight="1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51"/>
    </row>
    <row r="4" spans="2:9" ht="22.05" customHeight="1">
      <c r="B4" s="3" t="s">
        <v>608</v>
      </c>
      <c r="C4" s="165" t="s">
        <v>570</v>
      </c>
      <c r="D4" s="4">
        <v>49</v>
      </c>
      <c r="E4" s="4">
        <v>52</v>
      </c>
      <c r="F4" s="4">
        <f>D4+E4</f>
        <v>101</v>
      </c>
      <c r="G4" s="163">
        <v>26.4</v>
      </c>
      <c r="H4" s="163">
        <f>F4-G4</f>
        <v>74.599999999999994</v>
      </c>
      <c r="I4" s="152"/>
    </row>
    <row r="5" spans="2:9" ht="22.05" customHeight="1">
      <c r="B5" s="3" t="s">
        <v>607</v>
      </c>
      <c r="C5" s="165" t="s">
        <v>568</v>
      </c>
      <c r="D5" s="4">
        <v>43</v>
      </c>
      <c r="E5" s="4">
        <v>45</v>
      </c>
      <c r="F5" s="4">
        <f t="shared" ref="F5:F26" si="0">D5+E5</f>
        <v>88</v>
      </c>
      <c r="G5" s="163">
        <v>13.2</v>
      </c>
      <c r="H5" s="163">
        <f t="shared" ref="H5:H26" si="1">F5-G5</f>
        <v>74.8</v>
      </c>
      <c r="I5" s="152"/>
    </row>
    <row r="6" spans="2:9" ht="22.05" customHeight="1">
      <c r="B6" s="3" t="s">
        <v>606</v>
      </c>
      <c r="C6" s="165" t="s">
        <v>629</v>
      </c>
      <c r="D6" s="4">
        <v>48</v>
      </c>
      <c r="E6" s="4">
        <v>44</v>
      </c>
      <c r="F6" s="4">
        <f t="shared" si="0"/>
        <v>92</v>
      </c>
      <c r="G6" s="163">
        <v>16.8</v>
      </c>
      <c r="H6" s="163">
        <f t="shared" si="1"/>
        <v>75.2</v>
      </c>
      <c r="I6" s="152"/>
    </row>
    <row r="7" spans="2:9" ht="22.05" customHeight="1">
      <c r="B7" s="3" t="s">
        <v>605</v>
      </c>
      <c r="C7" s="165" t="s">
        <v>692</v>
      </c>
      <c r="D7" s="4">
        <v>50</v>
      </c>
      <c r="E7" s="4">
        <v>55</v>
      </c>
      <c r="F7" s="4">
        <f t="shared" si="0"/>
        <v>105</v>
      </c>
      <c r="G7" s="163">
        <v>30</v>
      </c>
      <c r="H7" s="163">
        <f t="shared" si="1"/>
        <v>75</v>
      </c>
      <c r="I7" s="152"/>
    </row>
    <row r="8" spans="2:9" ht="22.05" customHeight="1">
      <c r="B8" s="3" t="s">
        <v>603</v>
      </c>
      <c r="C8" s="165" t="s">
        <v>658</v>
      </c>
      <c r="D8" s="4">
        <v>54</v>
      </c>
      <c r="E8" s="4">
        <v>56</v>
      </c>
      <c r="F8" s="4">
        <f t="shared" si="0"/>
        <v>110</v>
      </c>
      <c r="G8" s="163">
        <v>34.799999999999997</v>
      </c>
      <c r="H8" s="163">
        <f t="shared" si="1"/>
        <v>75.2</v>
      </c>
      <c r="I8" s="44"/>
    </row>
    <row r="9" spans="2:9" ht="22.05" customHeight="1">
      <c r="B9" s="3" t="s">
        <v>602</v>
      </c>
      <c r="C9" s="165" t="s">
        <v>549</v>
      </c>
      <c r="D9" s="4">
        <v>47</v>
      </c>
      <c r="E9" s="4">
        <v>50</v>
      </c>
      <c r="F9" s="4">
        <f t="shared" si="0"/>
        <v>97</v>
      </c>
      <c r="G9" s="163">
        <v>21.6</v>
      </c>
      <c r="H9" s="163">
        <f t="shared" si="1"/>
        <v>75.400000000000006</v>
      </c>
      <c r="I9" s="1"/>
    </row>
    <row r="10" spans="2:9" ht="22.05" customHeight="1">
      <c r="B10" s="3" t="s">
        <v>601</v>
      </c>
      <c r="C10" s="165" t="s">
        <v>634</v>
      </c>
      <c r="D10" s="4">
        <v>48</v>
      </c>
      <c r="E10" s="4">
        <v>41</v>
      </c>
      <c r="F10" s="4">
        <f t="shared" si="0"/>
        <v>89</v>
      </c>
      <c r="G10" s="163">
        <v>13.2</v>
      </c>
      <c r="H10" s="163">
        <f t="shared" si="1"/>
        <v>75.8</v>
      </c>
      <c r="I10" s="1"/>
    </row>
    <row r="11" spans="2:9" ht="22.05" customHeight="1">
      <c r="B11" s="3" t="s">
        <v>599</v>
      </c>
      <c r="C11" s="166" t="s">
        <v>535</v>
      </c>
      <c r="D11" s="4">
        <v>60</v>
      </c>
      <c r="E11" s="4">
        <v>56</v>
      </c>
      <c r="F11" s="4">
        <f t="shared" si="0"/>
        <v>116</v>
      </c>
      <c r="G11" s="163">
        <v>39.6</v>
      </c>
      <c r="H11" s="163">
        <f t="shared" si="1"/>
        <v>76.400000000000006</v>
      </c>
      <c r="I11" s="1"/>
    </row>
    <row r="12" spans="2:9" ht="22.05" customHeight="1">
      <c r="B12" s="3" t="s">
        <v>598</v>
      </c>
      <c r="C12" s="165" t="s">
        <v>529</v>
      </c>
      <c r="D12" s="4">
        <v>43</v>
      </c>
      <c r="E12" s="4">
        <v>47</v>
      </c>
      <c r="F12" s="4">
        <f t="shared" si="0"/>
        <v>90</v>
      </c>
      <c r="G12" s="163">
        <v>13.2</v>
      </c>
      <c r="H12" s="163">
        <f t="shared" si="1"/>
        <v>76.8</v>
      </c>
      <c r="I12" s="1"/>
    </row>
    <row r="13" spans="2:9" ht="22.05" customHeight="1">
      <c r="B13" s="3" t="s">
        <v>597</v>
      </c>
      <c r="C13" s="165" t="s">
        <v>635</v>
      </c>
      <c r="D13" s="4">
        <v>42</v>
      </c>
      <c r="E13" s="4">
        <v>48</v>
      </c>
      <c r="F13" s="4">
        <f t="shared" si="0"/>
        <v>90</v>
      </c>
      <c r="G13" s="163">
        <v>13.2</v>
      </c>
      <c r="H13" s="163">
        <f t="shared" si="1"/>
        <v>76.8</v>
      </c>
      <c r="I13" s="2"/>
    </row>
    <row r="14" spans="2:9" ht="22.05" customHeight="1">
      <c r="B14" s="3" t="s">
        <v>596</v>
      </c>
      <c r="C14" s="165" t="s">
        <v>640</v>
      </c>
      <c r="D14" s="4">
        <v>47</v>
      </c>
      <c r="E14" s="4">
        <v>48</v>
      </c>
      <c r="F14" s="4">
        <f t="shared" si="0"/>
        <v>95</v>
      </c>
      <c r="G14" s="163">
        <v>18</v>
      </c>
      <c r="H14" s="163">
        <f t="shared" si="1"/>
        <v>77</v>
      </c>
      <c r="I14" s="1"/>
    </row>
    <row r="15" spans="2:9" ht="22.05" customHeight="1">
      <c r="B15" s="3" t="s">
        <v>595</v>
      </c>
      <c r="C15" s="165" t="s">
        <v>560</v>
      </c>
      <c r="D15" s="4">
        <v>46</v>
      </c>
      <c r="E15" s="4">
        <v>48</v>
      </c>
      <c r="F15" s="4">
        <f t="shared" si="0"/>
        <v>94</v>
      </c>
      <c r="G15" s="163">
        <v>16.8</v>
      </c>
      <c r="H15" s="163">
        <f t="shared" si="1"/>
        <v>77.2</v>
      </c>
      <c r="I15" s="1"/>
    </row>
    <row r="16" spans="2:9" ht="22.05" customHeight="1">
      <c r="B16" s="3" t="s">
        <v>593</v>
      </c>
      <c r="C16" s="165" t="s">
        <v>564</v>
      </c>
      <c r="D16" s="4">
        <v>49</v>
      </c>
      <c r="E16" s="4">
        <v>55</v>
      </c>
      <c r="F16" s="4">
        <f t="shared" si="0"/>
        <v>104</v>
      </c>
      <c r="G16" s="163">
        <v>26.4</v>
      </c>
      <c r="H16" s="163">
        <f t="shared" si="1"/>
        <v>77.599999999999994</v>
      </c>
      <c r="I16" s="2"/>
    </row>
    <row r="17" spans="2:9" ht="22.05" customHeight="1">
      <c r="B17" s="3" t="s">
        <v>592</v>
      </c>
      <c r="C17" s="165" t="s">
        <v>565</v>
      </c>
      <c r="D17" s="4">
        <v>47</v>
      </c>
      <c r="E17" s="4">
        <v>54</v>
      </c>
      <c r="F17" s="4">
        <f t="shared" si="0"/>
        <v>101</v>
      </c>
      <c r="G17" s="163">
        <v>22.8</v>
      </c>
      <c r="H17" s="163">
        <f t="shared" si="1"/>
        <v>78.2</v>
      </c>
      <c r="I17" s="2"/>
    </row>
    <row r="18" spans="2:9" ht="22.05" customHeight="1">
      <c r="B18" s="3" t="s">
        <v>477</v>
      </c>
      <c r="C18" s="165" t="s">
        <v>671</v>
      </c>
      <c r="D18" s="4">
        <v>53</v>
      </c>
      <c r="E18" s="4">
        <v>52</v>
      </c>
      <c r="F18" s="4">
        <f t="shared" si="0"/>
        <v>105</v>
      </c>
      <c r="G18" s="163">
        <v>26.4</v>
      </c>
      <c r="H18" s="163">
        <f t="shared" si="1"/>
        <v>78.599999999999994</v>
      </c>
      <c r="I18" s="1"/>
    </row>
    <row r="19" spans="2:9" ht="22.05" customHeight="1">
      <c r="B19" s="3" t="s">
        <v>590</v>
      </c>
      <c r="C19" s="165" t="s">
        <v>545</v>
      </c>
      <c r="D19" s="4">
        <v>61</v>
      </c>
      <c r="E19" s="4">
        <v>51</v>
      </c>
      <c r="F19" s="4">
        <f t="shared" si="0"/>
        <v>112</v>
      </c>
      <c r="G19" s="163">
        <v>32.4</v>
      </c>
      <c r="H19" s="163">
        <f t="shared" si="1"/>
        <v>79.599999999999994</v>
      </c>
      <c r="I19" s="1"/>
    </row>
    <row r="20" spans="2:9" ht="22.05" customHeight="1">
      <c r="B20" s="3" t="s">
        <v>589</v>
      </c>
      <c r="C20" s="165" t="s">
        <v>556</v>
      </c>
      <c r="D20" s="4">
        <v>51</v>
      </c>
      <c r="E20" s="4">
        <v>58</v>
      </c>
      <c r="F20" s="4">
        <f t="shared" si="0"/>
        <v>109</v>
      </c>
      <c r="G20" s="163">
        <v>28.8</v>
      </c>
      <c r="H20" s="163">
        <f t="shared" si="1"/>
        <v>80.2</v>
      </c>
      <c r="I20" s="1"/>
    </row>
    <row r="21" spans="2:9" ht="22.05" customHeight="1">
      <c r="B21" s="3" t="s">
        <v>588</v>
      </c>
      <c r="C21" s="165" t="s">
        <v>633</v>
      </c>
      <c r="D21" s="4">
        <v>60</v>
      </c>
      <c r="E21" s="4">
        <v>56</v>
      </c>
      <c r="F21" s="4">
        <f t="shared" si="0"/>
        <v>116</v>
      </c>
      <c r="G21" s="163">
        <v>34.799999999999997</v>
      </c>
      <c r="H21" s="163">
        <f t="shared" si="1"/>
        <v>81.2</v>
      </c>
      <c r="I21" s="1"/>
    </row>
    <row r="22" spans="2:9" ht="22.05" customHeight="1">
      <c r="B22" s="3" t="s">
        <v>586</v>
      </c>
      <c r="C22" s="166" t="s">
        <v>657</v>
      </c>
      <c r="D22" s="4">
        <v>58</v>
      </c>
      <c r="E22" s="4">
        <v>57</v>
      </c>
      <c r="F22" s="4">
        <f t="shared" si="0"/>
        <v>115</v>
      </c>
      <c r="G22" s="163">
        <v>33.6</v>
      </c>
      <c r="H22" s="163">
        <f t="shared" si="1"/>
        <v>81.400000000000006</v>
      </c>
      <c r="I22" s="1"/>
    </row>
    <row r="23" spans="2:9" ht="22.05" customHeight="1">
      <c r="B23" s="3" t="s">
        <v>585</v>
      </c>
      <c r="C23" s="166" t="s">
        <v>693</v>
      </c>
      <c r="D23" s="4">
        <v>60</v>
      </c>
      <c r="E23" s="4">
        <v>62</v>
      </c>
      <c r="F23" s="4">
        <f t="shared" si="0"/>
        <v>122</v>
      </c>
      <c r="G23" s="163">
        <v>40</v>
      </c>
      <c r="H23" s="163">
        <f t="shared" si="1"/>
        <v>82</v>
      </c>
      <c r="I23" s="1"/>
    </row>
    <row r="24" spans="2:9" ht="22.05" customHeight="1">
      <c r="B24" s="3" t="s">
        <v>583</v>
      </c>
      <c r="C24" s="165" t="s">
        <v>567</v>
      </c>
      <c r="D24" s="4">
        <v>52</v>
      </c>
      <c r="E24" s="4">
        <v>52</v>
      </c>
      <c r="F24" s="4">
        <f t="shared" si="0"/>
        <v>104</v>
      </c>
      <c r="G24" s="163">
        <v>21.6</v>
      </c>
      <c r="H24" s="163">
        <f t="shared" si="1"/>
        <v>82.4</v>
      </c>
      <c r="I24" s="2"/>
    </row>
    <row r="25" spans="2:9" ht="22.05" customHeight="1">
      <c r="B25" s="3" t="s">
        <v>615</v>
      </c>
      <c r="C25" s="165" t="s">
        <v>631</v>
      </c>
      <c r="D25" s="4">
        <v>46</v>
      </c>
      <c r="E25" s="4">
        <v>58</v>
      </c>
      <c r="F25" s="4">
        <f t="shared" si="0"/>
        <v>104</v>
      </c>
      <c r="G25" s="163">
        <v>21.6</v>
      </c>
      <c r="H25" s="163">
        <f t="shared" si="1"/>
        <v>82.4</v>
      </c>
      <c r="I25" s="2"/>
    </row>
    <row r="26" spans="2:9" ht="22.05" customHeight="1">
      <c r="B26" s="3" t="s">
        <v>616</v>
      </c>
      <c r="C26" s="165" t="s">
        <v>557</v>
      </c>
      <c r="D26" s="4">
        <v>62</v>
      </c>
      <c r="E26" s="4">
        <v>63</v>
      </c>
      <c r="F26" s="4">
        <f t="shared" si="0"/>
        <v>125</v>
      </c>
      <c r="G26" s="163">
        <v>39.6</v>
      </c>
      <c r="H26" s="163">
        <f t="shared" si="1"/>
        <v>85.4</v>
      </c>
      <c r="I26" s="2"/>
    </row>
    <row r="27" spans="2:9" ht="21.6">
      <c r="B27" s="3" t="s">
        <v>617</v>
      </c>
      <c r="C27" s="166" t="s">
        <v>638</v>
      </c>
      <c r="D27" s="4">
        <v>60</v>
      </c>
      <c r="E27" s="4">
        <v>67</v>
      </c>
      <c r="F27" s="4">
        <f t="shared" ref="F27:F28" si="2">D27+E27</f>
        <v>127</v>
      </c>
      <c r="G27" s="163">
        <v>40</v>
      </c>
      <c r="H27" s="163">
        <f t="shared" ref="H27:H28" si="3">F27-G27</f>
        <v>87</v>
      </c>
    </row>
    <row r="28" spans="2:9" ht="21.6">
      <c r="B28" s="3" t="s">
        <v>618</v>
      </c>
      <c r="C28" s="166" t="s">
        <v>684</v>
      </c>
      <c r="D28" s="4">
        <v>65</v>
      </c>
      <c r="E28" s="4">
        <v>63</v>
      </c>
      <c r="F28" s="4">
        <f t="shared" si="2"/>
        <v>128</v>
      </c>
      <c r="G28" s="163">
        <v>40</v>
      </c>
      <c r="H28" s="163">
        <f t="shared" si="3"/>
        <v>88</v>
      </c>
    </row>
    <row r="30" spans="2:9" ht="21.6">
      <c r="B30" s="3" t="s">
        <v>537</v>
      </c>
      <c r="C30" s="165" t="s">
        <v>568</v>
      </c>
      <c r="D30" s="4">
        <v>43</v>
      </c>
      <c r="E30" s="4">
        <v>45</v>
      </c>
      <c r="F30" s="4">
        <f t="shared" ref="F30" si="4">D30+E30</f>
        <v>88</v>
      </c>
      <c r="G30" s="134"/>
      <c r="H30" s="136"/>
    </row>
    <row r="31" spans="2:9" ht="21.6">
      <c r="B31" s="149"/>
    </row>
    <row r="32" spans="2:9" ht="21.6">
      <c r="B32" s="149" t="s">
        <v>694</v>
      </c>
    </row>
    <row r="33" spans="2:2" ht="21.6">
      <c r="B33" s="149" t="s">
        <v>695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2139-2DD6-4485-B2B9-11242631E597}">
  <dimension ref="B1:P69"/>
  <sheetViews>
    <sheetView zoomScaleNormal="100" workbookViewId="0">
      <selection activeCell="L13" sqref="L13"/>
    </sheetView>
  </sheetViews>
  <sheetFormatPr defaultColWidth="8.09765625" defaultRowHeight="19.2"/>
  <cols>
    <col min="1" max="1" width="1.69921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9.296875" style="1" customWidth="1"/>
    <col min="11" max="16384" width="8.09765625" style="1"/>
  </cols>
  <sheetData>
    <row r="1" spans="2:15" ht="21.6">
      <c r="B1" s="23" t="s">
        <v>135</v>
      </c>
    </row>
    <row r="2" spans="2:15">
      <c r="B2" s="22" t="s">
        <v>134</v>
      </c>
    </row>
    <row r="3" spans="2:15" ht="18.899999999999999" customHeight="1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3" t="s">
        <v>126</v>
      </c>
      <c r="J3" s="4" t="s">
        <v>125</v>
      </c>
    </row>
    <row r="4" spans="2:15" ht="18.899999999999999" customHeight="1">
      <c r="B4" s="11" t="s">
        <v>124</v>
      </c>
      <c r="C4" s="13" t="s">
        <v>123</v>
      </c>
      <c r="D4" s="7">
        <v>49</v>
      </c>
      <c r="E4" s="7">
        <v>47</v>
      </c>
      <c r="F4" s="7">
        <f t="shared" ref="F4:F44" si="0">SUM(D4:E4)</f>
        <v>96</v>
      </c>
      <c r="G4" s="7">
        <v>28</v>
      </c>
      <c r="H4" s="19">
        <f t="shared" ref="H4:H44" si="1">F4-G4</f>
        <v>68</v>
      </c>
      <c r="I4" s="12">
        <v>12000</v>
      </c>
      <c r="J4" s="19">
        <v>16</v>
      </c>
    </row>
    <row r="5" spans="2:15" ht="18.899999999999999" customHeight="1">
      <c r="B5" s="11" t="s">
        <v>122</v>
      </c>
      <c r="C5" s="13" t="s">
        <v>121</v>
      </c>
      <c r="D5" s="3">
        <v>46</v>
      </c>
      <c r="E5" s="3">
        <v>48</v>
      </c>
      <c r="F5" s="7">
        <f t="shared" si="0"/>
        <v>94</v>
      </c>
      <c r="G5" s="3">
        <v>24</v>
      </c>
      <c r="H5" s="19">
        <f t="shared" si="1"/>
        <v>70</v>
      </c>
      <c r="I5" s="12">
        <v>8000</v>
      </c>
      <c r="J5" s="19">
        <v>17</v>
      </c>
    </row>
    <row r="6" spans="2:15" ht="18.899999999999999" customHeight="1">
      <c r="B6" s="11" t="s">
        <v>120</v>
      </c>
      <c r="C6" s="13" t="s">
        <v>119</v>
      </c>
      <c r="D6" s="3">
        <v>43</v>
      </c>
      <c r="E6" s="3">
        <v>46</v>
      </c>
      <c r="F6" s="7">
        <f t="shared" si="0"/>
        <v>89</v>
      </c>
      <c r="G6" s="3">
        <v>18</v>
      </c>
      <c r="H6" s="19">
        <f t="shared" si="1"/>
        <v>71</v>
      </c>
      <c r="I6" s="12">
        <v>5000</v>
      </c>
      <c r="J6" s="19">
        <v>15</v>
      </c>
    </row>
    <row r="7" spans="2:15" ht="18.899999999999999" customHeight="1">
      <c r="B7" s="11" t="s">
        <v>118</v>
      </c>
      <c r="C7" s="13" t="s">
        <v>117</v>
      </c>
      <c r="D7" s="3">
        <v>44</v>
      </c>
      <c r="E7" s="3">
        <v>45</v>
      </c>
      <c r="F7" s="7">
        <f t="shared" si="0"/>
        <v>89</v>
      </c>
      <c r="G7" s="3">
        <v>17</v>
      </c>
      <c r="H7" s="3">
        <f t="shared" si="1"/>
        <v>72</v>
      </c>
      <c r="I7" s="18" t="s">
        <v>116</v>
      </c>
    </row>
    <row r="8" spans="2:15" ht="18.899999999999999" customHeight="1">
      <c r="B8" s="11" t="s">
        <v>115</v>
      </c>
      <c r="C8" s="13" t="s">
        <v>114</v>
      </c>
      <c r="D8" s="3">
        <v>54</v>
      </c>
      <c r="E8" s="3">
        <v>54</v>
      </c>
      <c r="F8" s="7">
        <f t="shared" si="0"/>
        <v>108</v>
      </c>
      <c r="G8" s="3">
        <v>36</v>
      </c>
      <c r="H8" s="3">
        <f t="shared" si="1"/>
        <v>72</v>
      </c>
      <c r="I8" s="12">
        <v>4000</v>
      </c>
      <c r="M8" s="2"/>
      <c r="N8" s="2"/>
      <c r="O8" s="2"/>
    </row>
    <row r="9" spans="2:15" ht="18.899999999999999" customHeight="1">
      <c r="B9" s="11" t="s">
        <v>113</v>
      </c>
      <c r="C9" s="13" t="s">
        <v>51</v>
      </c>
      <c r="D9" s="3">
        <v>43</v>
      </c>
      <c r="E9" s="3">
        <v>43</v>
      </c>
      <c r="F9" s="7">
        <f t="shared" si="0"/>
        <v>86</v>
      </c>
      <c r="G9" s="3">
        <v>13</v>
      </c>
      <c r="H9" s="3">
        <f t="shared" si="1"/>
        <v>73</v>
      </c>
      <c r="I9" s="12">
        <v>3000</v>
      </c>
      <c r="L9" s="2"/>
    </row>
    <row r="10" spans="2:15" ht="18.899999999999999" customHeight="1">
      <c r="B10" s="11" t="s">
        <v>112</v>
      </c>
      <c r="C10" s="13" t="s">
        <v>111</v>
      </c>
      <c r="D10" s="3">
        <v>48</v>
      </c>
      <c r="E10" s="3">
        <v>48</v>
      </c>
      <c r="F10" s="7">
        <f t="shared" si="0"/>
        <v>96</v>
      </c>
      <c r="G10" s="3">
        <v>23</v>
      </c>
      <c r="H10" s="3">
        <f t="shared" si="1"/>
        <v>73</v>
      </c>
      <c r="I10" s="18" t="s">
        <v>110</v>
      </c>
      <c r="L10" s="2"/>
    </row>
    <row r="11" spans="2:15" ht="18.899999999999999" customHeight="1">
      <c r="B11" s="11" t="s">
        <v>109</v>
      </c>
      <c r="C11" s="13" t="s">
        <v>108</v>
      </c>
      <c r="D11" s="3">
        <v>48</v>
      </c>
      <c r="E11" s="3">
        <v>53</v>
      </c>
      <c r="F11" s="7">
        <f t="shared" si="0"/>
        <v>101</v>
      </c>
      <c r="G11" s="3">
        <v>28</v>
      </c>
      <c r="H11" s="3">
        <f t="shared" si="1"/>
        <v>73</v>
      </c>
      <c r="I11" s="12">
        <v>3000</v>
      </c>
      <c r="L11" s="2"/>
    </row>
    <row r="12" spans="2:15" ht="18.899999999999999" customHeight="1">
      <c r="B12" s="11" t="s">
        <v>107</v>
      </c>
      <c r="C12" s="13" t="s">
        <v>106</v>
      </c>
      <c r="D12" s="3">
        <v>50</v>
      </c>
      <c r="E12" s="3">
        <v>51</v>
      </c>
      <c r="F12" s="7">
        <f t="shared" si="0"/>
        <v>101</v>
      </c>
      <c r="G12" s="3">
        <v>27</v>
      </c>
      <c r="H12" s="3">
        <f t="shared" si="1"/>
        <v>74</v>
      </c>
      <c r="I12" s="12">
        <v>3000</v>
      </c>
      <c r="L12" s="2"/>
    </row>
    <row r="13" spans="2:15" ht="18.899999999999999" customHeight="1">
      <c r="B13" s="11" t="s">
        <v>105</v>
      </c>
      <c r="C13" s="13" t="s">
        <v>104</v>
      </c>
      <c r="D13" s="3">
        <v>49</v>
      </c>
      <c r="E13" s="3">
        <v>57</v>
      </c>
      <c r="F13" s="7">
        <f t="shared" si="0"/>
        <v>106</v>
      </c>
      <c r="G13" s="3">
        <v>32</v>
      </c>
      <c r="H13" s="3">
        <f t="shared" si="1"/>
        <v>74</v>
      </c>
      <c r="I13" s="12">
        <v>3000</v>
      </c>
      <c r="L13" s="2"/>
    </row>
    <row r="14" spans="2:15" ht="18.899999999999999" customHeight="1">
      <c r="B14" s="3" t="s">
        <v>103</v>
      </c>
      <c r="C14" s="15" t="s">
        <v>102</v>
      </c>
      <c r="D14" s="3">
        <v>59</v>
      </c>
      <c r="E14" s="3">
        <v>50</v>
      </c>
      <c r="F14" s="7">
        <f t="shared" si="0"/>
        <v>109</v>
      </c>
      <c r="G14" s="3">
        <v>35</v>
      </c>
      <c r="H14" s="3">
        <f t="shared" si="1"/>
        <v>74</v>
      </c>
      <c r="I14" s="12"/>
    </row>
    <row r="15" spans="2:15" ht="18.899999999999999" customHeight="1">
      <c r="B15" s="3" t="s">
        <v>101</v>
      </c>
      <c r="C15" s="6" t="s">
        <v>100</v>
      </c>
      <c r="D15" s="3">
        <v>44</v>
      </c>
      <c r="E15" s="3">
        <v>46</v>
      </c>
      <c r="F15" s="7">
        <f t="shared" si="0"/>
        <v>90</v>
      </c>
      <c r="G15" s="3">
        <v>15</v>
      </c>
      <c r="H15" s="3">
        <f t="shared" si="1"/>
        <v>75</v>
      </c>
      <c r="I15" s="12"/>
    </row>
    <row r="16" spans="2:15" ht="18.899999999999999" customHeight="1">
      <c r="B16" s="3" t="s">
        <v>99</v>
      </c>
      <c r="C16" s="6" t="s">
        <v>26</v>
      </c>
      <c r="D16" s="3">
        <v>41</v>
      </c>
      <c r="E16" s="3">
        <v>50</v>
      </c>
      <c r="F16" s="7">
        <f t="shared" si="0"/>
        <v>91</v>
      </c>
      <c r="G16" s="3">
        <v>16</v>
      </c>
      <c r="H16" s="3">
        <f t="shared" si="1"/>
        <v>75</v>
      </c>
      <c r="I16" s="12"/>
      <c r="J16" s="2"/>
      <c r="L16" s="2"/>
    </row>
    <row r="17" spans="2:16" ht="18.899999999999999" customHeight="1">
      <c r="B17" s="3" t="s">
        <v>98</v>
      </c>
      <c r="C17" s="6" t="s">
        <v>97</v>
      </c>
      <c r="D17" s="3">
        <v>49</v>
      </c>
      <c r="E17" s="3">
        <v>46</v>
      </c>
      <c r="F17" s="7">
        <f t="shared" si="0"/>
        <v>95</v>
      </c>
      <c r="G17" s="3">
        <v>20</v>
      </c>
      <c r="H17" s="3">
        <f t="shared" si="1"/>
        <v>75</v>
      </c>
      <c r="I17" s="12"/>
      <c r="J17" s="2"/>
      <c r="K17" s="2"/>
      <c r="L17" s="2"/>
      <c r="M17" s="2"/>
      <c r="N17" s="2"/>
      <c r="O17" s="2"/>
    </row>
    <row r="18" spans="2:16" ht="18.899999999999999" customHeight="1">
      <c r="B18" s="11" t="s">
        <v>96</v>
      </c>
      <c r="C18" s="13" t="s">
        <v>25</v>
      </c>
      <c r="D18" s="3">
        <v>53</v>
      </c>
      <c r="E18" s="3">
        <v>55</v>
      </c>
      <c r="F18" s="7">
        <f t="shared" si="0"/>
        <v>108</v>
      </c>
      <c r="G18" s="3">
        <v>33</v>
      </c>
      <c r="H18" s="3">
        <f t="shared" si="1"/>
        <v>75</v>
      </c>
      <c r="I18" s="12">
        <v>2000</v>
      </c>
      <c r="M18" s="2"/>
    </row>
    <row r="19" spans="2:16" ht="18.899999999999999" customHeight="1">
      <c r="B19" s="3" t="s">
        <v>95</v>
      </c>
      <c r="C19" s="6" t="s">
        <v>24</v>
      </c>
      <c r="D19" s="3">
        <v>49</v>
      </c>
      <c r="E19" s="3">
        <v>50</v>
      </c>
      <c r="F19" s="7">
        <f t="shared" si="0"/>
        <v>99</v>
      </c>
      <c r="G19" s="3">
        <v>22</v>
      </c>
      <c r="H19" s="3">
        <f t="shared" si="1"/>
        <v>77</v>
      </c>
      <c r="I19" s="12"/>
      <c r="P19" s="17"/>
    </row>
    <row r="20" spans="2:16" ht="18.899999999999999" customHeight="1">
      <c r="B20" s="3" t="s">
        <v>94</v>
      </c>
      <c r="C20" s="6" t="s">
        <v>36</v>
      </c>
      <c r="D20" s="3">
        <v>51</v>
      </c>
      <c r="E20" s="3">
        <v>51</v>
      </c>
      <c r="F20" s="7">
        <f t="shared" si="0"/>
        <v>102</v>
      </c>
      <c r="G20" s="3">
        <v>25</v>
      </c>
      <c r="H20" s="3">
        <f t="shared" si="1"/>
        <v>77</v>
      </c>
      <c r="I20" s="12"/>
    </row>
    <row r="21" spans="2:16" ht="18.899999999999999" customHeight="1">
      <c r="B21" s="3" t="s">
        <v>93</v>
      </c>
      <c r="C21" s="6" t="s">
        <v>45</v>
      </c>
      <c r="D21" s="3">
        <v>54</v>
      </c>
      <c r="E21" s="3">
        <v>50</v>
      </c>
      <c r="F21" s="7">
        <f t="shared" si="0"/>
        <v>104</v>
      </c>
      <c r="G21" s="3">
        <v>27</v>
      </c>
      <c r="H21" s="3">
        <f t="shared" si="1"/>
        <v>77</v>
      </c>
      <c r="I21" s="12"/>
    </row>
    <row r="22" spans="2:16" ht="18.899999999999999" customHeight="1">
      <c r="B22" s="3" t="s">
        <v>92</v>
      </c>
      <c r="C22" s="6" t="s">
        <v>91</v>
      </c>
      <c r="D22" s="3">
        <v>52</v>
      </c>
      <c r="E22" s="3">
        <v>48</v>
      </c>
      <c r="F22" s="7">
        <f t="shared" si="0"/>
        <v>100</v>
      </c>
      <c r="G22" s="3">
        <v>22</v>
      </c>
      <c r="H22" s="3">
        <f t="shared" si="1"/>
        <v>78</v>
      </c>
      <c r="I22" s="12"/>
    </row>
    <row r="23" spans="2:16" ht="18.899999999999999" customHeight="1">
      <c r="B23" s="11" t="s">
        <v>90</v>
      </c>
      <c r="C23" s="13" t="s">
        <v>89</v>
      </c>
      <c r="D23" s="3">
        <v>52</v>
      </c>
      <c r="E23" s="3">
        <v>53</v>
      </c>
      <c r="F23" s="7">
        <f t="shared" si="0"/>
        <v>105</v>
      </c>
      <c r="G23" s="3">
        <v>27</v>
      </c>
      <c r="H23" s="3">
        <f t="shared" si="1"/>
        <v>78</v>
      </c>
      <c r="I23" s="12">
        <v>2000</v>
      </c>
    </row>
    <row r="24" spans="2:16" ht="18.899999999999999" customHeight="1">
      <c r="B24" s="3" t="s">
        <v>88</v>
      </c>
      <c r="C24" s="6" t="s">
        <v>31</v>
      </c>
      <c r="D24" s="3">
        <v>46</v>
      </c>
      <c r="E24" s="3">
        <v>43</v>
      </c>
      <c r="F24" s="7">
        <f t="shared" si="0"/>
        <v>89</v>
      </c>
      <c r="G24" s="3">
        <v>10</v>
      </c>
      <c r="H24" s="3">
        <f t="shared" si="1"/>
        <v>79</v>
      </c>
      <c r="I24" s="12"/>
    </row>
    <row r="25" spans="2:16" ht="18.899999999999999" customHeight="1">
      <c r="B25" s="3" t="s">
        <v>87</v>
      </c>
      <c r="C25" s="6" t="s">
        <v>86</v>
      </c>
      <c r="D25" s="3">
        <v>48</v>
      </c>
      <c r="E25" s="3">
        <v>47</v>
      </c>
      <c r="F25" s="7">
        <f t="shared" si="0"/>
        <v>95</v>
      </c>
      <c r="G25" s="3">
        <v>16</v>
      </c>
      <c r="H25" s="3">
        <f t="shared" si="1"/>
        <v>79</v>
      </c>
      <c r="I25" s="12"/>
    </row>
    <row r="26" spans="2:16" ht="18.899999999999999" customHeight="1">
      <c r="B26" s="3" t="s">
        <v>85</v>
      </c>
      <c r="C26" s="6" t="s">
        <v>84</v>
      </c>
      <c r="D26" s="3">
        <v>49</v>
      </c>
      <c r="E26" s="3">
        <v>53</v>
      </c>
      <c r="F26" s="7">
        <f t="shared" si="0"/>
        <v>102</v>
      </c>
      <c r="G26" s="3">
        <v>23</v>
      </c>
      <c r="H26" s="3">
        <f t="shared" si="1"/>
        <v>79</v>
      </c>
      <c r="I26" s="12"/>
    </row>
    <row r="27" spans="2:16" ht="18.899999999999999" customHeight="1">
      <c r="B27" s="3" t="s">
        <v>83</v>
      </c>
      <c r="C27" s="6" t="s">
        <v>82</v>
      </c>
      <c r="D27" s="3">
        <v>50</v>
      </c>
      <c r="E27" s="3">
        <v>56</v>
      </c>
      <c r="F27" s="7">
        <f t="shared" si="0"/>
        <v>106</v>
      </c>
      <c r="G27" s="3">
        <v>27</v>
      </c>
      <c r="H27" s="3">
        <f t="shared" si="1"/>
        <v>79</v>
      </c>
      <c r="I27" s="12"/>
    </row>
    <row r="28" spans="2:16" ht="18.899999999999999" customHeight="1">
      <c r="B28" s="11" t="s">
        <v>81</v>
      </c>
      <c r="C28" s="13" t="s">
        <v>80</v>
      </c>
      <c r="D28" s="3">
        <v>50</v>
      </c>
      <c r="E28" s="3">
        <v>49</v>
      </c>
      <c r="F28" s="7">
        <f t="shared" si="0"/>
        <v>99</v>
      </c>
      <c r="G28" s="3">
        <v>19</v>
      </c>
      <c r="H28" s="3">
        <f t="shared" si="1"/>
        <v>80</v>
      </c>
      <c r="I28" s="12">
        <v>2000</v>
      </c>
    </row>
    <row r="29" spans="2:16" ht="18.899999999999999" customHeight="1">
      <c r="B29" s="3" t="s">
        <v>79</v>
      </c>
      <c r="C29" s="6" t="s">
        <v>38</v>
      </c>
      <c r="D29" s="3">
        <v>44</v>
      </c>
      <c r="E29" s="3">
        <v>45</v>
      </c>
      <c r="F29" s="7">
        <f t="shared" si="0"/>
        <v>89</v>
      </c>
      <c r="G29" s="3">
        <v>8</v>
      </c>
      <c r="H29" s="3">
        <f t="shared" si="1"/>
        <v>81</v>
      </c>
      <c r="I29" s="12"/>
    </row>
    <row r="30" spans="2:16" ht="18.899999999999999" customHeight="1">
      <c r="B30" s="3" t="s">
        <v>78</v>
      </c>
      <c r="C30" s="6" t="s">
        <v>77</v>
      </c>
      <c r="D30" s="3">
        <v>50</v>
      </c>
      <c r="E30" s="3">
        <v>53</v>
      </c>
      <c r="F30" s="7">
        <f t="shared" si="0"/>
        <v>103</v>
      </c>
      <c r="G30" s="3">
        <v>21</v>
      </c>
      <c r="H30" s="3">
        <f t="shared" si="1"/>
        <v>82</v>
      </c>
      <c r="I30" s="12"/>
    </row>
    <row r="31" spans="2:16" ht="18.899999999999999" customHeight="1">
      <c r="B31" s="3" t="s">
        <v>76</v>
      </c>
      <c r="C31" s="6" t="s">
        <v>40</v>
      </c>
      <c r="D31" s="3">
        <v>62</v>
      </c>
      <c r="E31" s="3">
        <v>55</v>
      </c>
      <c r="F31" s="7">
        <f t="shared" si="0"/>
        <v>117</v>
      </c>
      <c r="G31" s="3">
        <v>35</v>
      </c>
      <c r="H31" s="3">
        <f t="shared" si="1"/>
        <v>82</v>
      </c>
      <c r="I31" s="12"/>
    </row>
    <row r="32" spans="2:16" ht="18.899999999999999" customHeight="1">
      <c r="B32" s="3" t="s">
        <v>75</v>
      </c>
      <c r="C32" s="6" t="s">
        <v>74</v>
      </c>
      <c r="D32" s="3">
        <v>50</v>
      </c>
      <c r="E32" s="3">
        <v>53</v>
      </c>
      <c r="F32" s="7">
        <f t="shared" si="0"/>
        <v>103</v>
      </c>
      <c r="G32" s="3">
        <v>20</v>
      </c>
      <c r="H32" s="16">
        <f t="shared" si="1"/>
        <v>83</v>
      </c>
      <c r="I32" s="12"/>
    </row>
    <row r="33" spans="2:9" ht="18.899999999999999" customHeight="1">
      <c r="B33" s="11" t="s">
        <v>73</v>
      </c>
      <c r="C33" s="13" t="s">
        <v>72</v>
      </c>
      <c r="D33" s="3">
        <v>49</v>
      </c>
      <c r="E33" s="3">
        <v>56</v>
      </c>
      <c r="F33" s="7">
        <f t="shared" si="0"/>
        <v>105</v>
      </c>
      <c r="G33" s="3">
        <v>22</v>
      </c>
      <c r="H33" s="3">
        <f t="shared" si="1"/>
        <v>83</v>
      </c>
      <c r="I33" s="12">
        <v>2000</v>
      </c>
    </row>
    <row r="34" spans="2:9" ht="18.899999999999999" customHeight="1">
      <c r="B34" s="3" t="s">
        <v>71</v>
      </c>
      <c r="C34" s="6" t="s">
        <v>70</v>
      </c>
      <c r="D34" s="3">
        <v>48</v>
      </c>
      <c r="E34" s="3">
        <v>59</v>
      </c>
      <c r="F34" s="7">
        <f t="shared" si="0"/>
        <v>107</v>
      </c>
      <c r="G34" s="3">
        <v>24</v>
      </c>
      <c r="H34" s="3">
        <f t="shared" si="1"/>
        <v>83</v>
      </c>
      <c r="I34" s="12"/>
    </row>
    <row r="35" spans="2:9" ht="18.899999999999999" customHeight="1">
      <c r="B35" s="3" t="s">
        <v>69</v>
      </c>
      <c r="C35" s="6" t="s">
        <v>68</v>
      </c>
      <c r="D35" s="3">
        <v>58</v>
      </c>
      <c r="E35" s="3">
        <v>49</v>
      </c>
      <c r="F35" s="7">
        <f t="shared" si="0"/>
        <v>107</v>
      </c>
      <c r="G35" s="3">
        <v>24</v>
      </c>
      <c r="H35" s="3">
        <f t="shared" si="1"/>
        <v>83</v>
      </c>
      <c r="I35" s="12"/>
    </row>
    <row r="36" spans="2:9" ht="18.899999999999999" customHeight="1">
      <c r="B36" s="3" t="s">
        <v>67</v>
      </c>
      <c r="C36" s="6" t="s">
        <v>42</v>
      </c>
      <c r="D36" s="3">
        <v>57</v>
      </c>
      <c r="E36" s="3">
        <v>63</v>
      </c>
      <c r="F36" s="7">
        <f t="shared" si="0"/>
        <v>120</v>
      </c>
      <c r="G36" s="3">
        <v>36</v>
      </c>
      <c r="H36" s="3">
        <f t="shared" si="1"/>
        <v>84</v>
      </c>
      <c r="I36" s="12"/>
    </row>
    <row r="37" spans="2:9" ht="18.899999999999999" customHeight="1">
      <c r="B37" s="3" t="s">
        <v>66</v>
      </c>
      <c r="C37" s="15" t="s">
        <v>65</v>
      </c>
      <c r="D37" s="3">
        <v>63</v>
      </c>
      <c r="E37" s="3">
        <v>59</v>
      </c>
      <c r="F37" s="7">
        <f t="shared" si="0"/>
        <v>122</v>
      </c>
      <c r="G37" s="3">
        <v>38</v>
      </c>
      <c r="H37" s="3">
        <f t="shared" si="1"/>
        <v>84</v>
      </c>
      <c r="I37" s="12"/>
    </row>
    <row r="38" spans="2:9" ht="18.899999999999999" customHeight="1">
      <c r="B38" s="11" t="s">
        <v>64</v>
      </c>
      <c r="C38" s="13" t="s">
        <v>63</v>
      </c>
      <c r="D38" s="3">
        <v>58</v>
      </c>
      <c r="E38" s="3">
        <v>49</v>
      </c>
      <c r="F38" s="7">
        <f t="shared" si="0"/>
        <v>107</v>
      </c>
      <c r="G38" s="3">
        <v>20</v>
      </c>
      <c r="H38" s="3">
        <f t="shared" si="1"/>
        <v>87</v>
      </c>
      <c r="I38" s="12">
        <v>2000</v>
      </c>
    </row>
    <row r="39" spans="2:9" ht="18.899999999999999" customHeight="1">
      <c r="B39" s="3" t="s">
        <v>62</v>
      </c>
      <c r="C39" s="6" t="s">
        <v>61</v>
      </c>
      <c r="D39" s="3">
        <v>58</v>
      </c>
      <c r="E39" s="3">
        <v>56</v>
      </c>
      <c r="F39" s="7">
        <f t="shared" si="0"/>
        <v>114</v>
      </c>
      <c r="G39" s="3">
        <v>27</v>
      </c>
      <c r="H39" s="3">
        <f t="shared" si="1"/>
        <v>87</v>
      </c>
      <c r="I39" s="12"/>
    </row>
    <row r="40" spans="2:9" ht="18.899999999999999" customHeight="1">
      <c r="B40" s="3" t="s">
        <v>60</v>
      </c>
      <c r="C40" s="6" t="s">
        <v>59</v>
      </c>
      <c r="D40" s="3">
        <v>52</v>
      </c>
      <c r="E40" s="3">
        <v>66</v>
      </c>
      <c r="F40" s="7">
        <f t="shared" si="0"/>
        <v>118</v>
      </c>
      <c r="G40" s="3">
        <v>31</v>
      </c>
      <c r="H40" s="3">
        <f t="shared" si="1"/>
        <v>87</v>
      </c>
      <c r="I40" s="12"/>
    </row>
    <row r="41" spans="2:9" ht="18.899999999999999" customHeight="1">
      <c r="B41" s="3" t="s">
        <v>58</v>
      </c>
      <c r="C41" s="6" t="s">
        <v>29</v>
      </c>
      <c r="D41" s="3">
        <v>57</v>
      </c>
      <c r="E41" s="3">
        <v>56</v>
      </c>
      <c r="F41" s="7">
        <f t="shared" si="0"/>
        <v>113</v>
      </c>
      <c r="G41" s="3">
        <v>24</v>
      </c>
      <c r="H41" s="3">
        <f t="shared" si="1"/>
        <v>89</v>
      </c>
      <c r="I41" s="12"/>
    </row>
    <row r="42" spans="2:9" ht="18.899999999999999" customHeight="1">
      <c r="B42" s="3" t="s">
        <v>57</v>
      </c>
      <c r="C42" s="6" t="s">
        <v>28</v>
      </c>
      <c r="D42" s="3">
        <v>62</v>
      </c>
      <c r="E42" s="3">
        <v>61</v>
      </c>
      <c r="F42" s="7">
        <f t="shared" si="0"/>
        <v>123</v>
      </c>
      <c r="G42" s="3">
        <v>30</v>
      </c>
      <c r="H42" s="3">
        <f t="shared" si="1"/>
        <v>93</v>
      </c>
      <c r="I42" s="12"/>
    </row>
    <row r="43" spans="2:9" ht="18.899999999999999" customHeight="1">
      <c r="B43" s="14" t="s">
        <v>56</v>
      </c>
      <c r="C43" s="13" t="s">
        <v>55</v>
      </c>
      <c r="D43" s="3">
        <v>68</v>
      </c>
      <c r="E43" s="3">
        <v>65</v>
      </c>
      <c r="F43" s="7">
        <f t="shared" si="0"/>
        <v>133</v>
      </c>
      <c r="G43" s="3">
        <v>34</v>
      </c>
      <c r="H43" s="3">
        <f t="shared" si="1"/>
        <v>99</v>
      </c>
      <c r="I43" s="12">
        <v>2000</v>
      </c>
    </row>
    <row r="44" spans="2:9" ht="18.899999999999999" customHeight="1">
      <c r="B44" s="14" t="s">
        <v>54</v>
      </c>
      <c r="C44" s="13" t="s">
        <v>53</v>
      </c>
      <c r="D44" s="3">
        <v>69</v>
      </c>
      <c r="E44" s="3">
        <v>68</v>
      </c>
      <c r="F44" s="7">
        <f t="shared" si="0"/>
        <v>137</v>
      </c>
      <c r="G44" s="3">
        <v>38</v>
      </c>
      <c r="H44" s="3">
        <f t="shared" si="1"/>
        <v>99</v>
      </c>
      <c r="I44" s="12">
        <v>1000</v>
      </c>
    </row>
    <row r="45" spans="2:9" ht="18.899999999999999" customHeight="1">
      <c r="B45" s="11" t="s">
        <v>52</v>
      </c>
      <c r="C45" s="11" t="s">
        <v>51</v>
      </c>
      <c r="D45" s="4"/>
      <c r="E45" s="4"/>
      <c r="F45" s="3">
        <v>86</v>
      </c>
      <c r="G45" s="4"/>
      <c r="H45" s="4"/>
      <c r="I45" s="3" t="s">
        <v>50</v>
      </c>
    </row>
    <row r="46" spans="2:9" ht="15.9" customHeight="1">
      <c r="B46" s="10"/>
      <c r="C46" s="10"/>
      <c r="D46" s="1"/>
      <c r="E46" s="1"/>
      <c r="G46" s="1"/>
      <c r="H46" s="1"/>
      <c r="I46" s="2"/>
    </row>
    <row r="47" spans="2:9" ht="15.9" customHeight="1">
      <c r="B47" s="9" t="s">
        <v>49</v>
      </c>
    </row>
    <row r="48" spans="2:9" ht="15.9" customHeight="1">
      <c r="B48" s="8" t="s">
        <v>48</v>
      </c>
      <c r="C48" s="7" t="s">
        <v>47</v>
      </c>
      <c r="D48" s="3">
        <v>89</v>
      </c>
      <c r="E48" s="4" t="s">
        <v>44</v>
      </c>
      <c r="F48" s="4"/>
      <c r="G48" s="4"/>
    </row>
    <row r="49" spans="2:7" ht="15.9" customHeight="1">
      <c r="B49" s="5" t="s">
        <v>46</v>
      </c>
      <c r="C49" s="7" t="s">
        <v>45</v>
      </c>
      <c r="D49" s="3">
        <v>104</v>
      </c>
      <c r="E49" s="4" t="s">
        <v>44</v>
      </c>
      <c r="F49" s="4"/>
      <c r="G49" s="4"/>
    </row>
    <row r="50" spans="2:7" ht="15.9" customHeight="1">
      <c r="B50" s="5" t="s">
        <v>43</v>
      </c>
      <c r="C50" s="7" t="s">
        <v>42</v>
      </c>
      <c r="D50" s="5"/>
      <c r="E50" s="5" t="s">
        <v>23</v>
      </c>
      <c r="F50" s="5"/>
      <c r="G50" s="4"/>
    </row>
    <row r="51" spans="2:7" ht="15.9" customHeight="1">
      <c r="B51" s="5" t="s">
        <v>41</v>
      </c>
      <c r="C51" s="7" t="s">
        <v>40</v>
      </c>
      <c r="D51" s="7">
        <v>-7</v>
      </c>
      <c r="E51" s="5" t="s">
        <v>23</v>
      </c>
      <c r="F51" s="5"/>
      <c r="G51" s="4"/>
    </row>
    <row r="52" spans="2:7" ht="15.9" customHeight="1">
      <c r="B52" s="5" t="s">
        <v>39</v>
      </c>
      <c r="C52" s="7" t="s">
        <v>38</v>
      </c>
      <c r="D52" s="7">
        <v>-1</v>
      </c>
      <c r="E52" s="5" t="s">
        <v>23</v>
      </c>
      <c r="F52" s="5"/>
      <c r="G52" s="4"/>
    </row>
    <row r="53" spans="2:7" ht="15.9" customHeight="1">
      <c r="B53" s="4" t="s">
        <v>37</v>
      </c>
      <c r="C53" s="7" t="s">
        <v>36</v>
      </c>
      <c r="D53" s="3" t="s">
        <v>35</v>
      </c>
      <c r="E53" s="5" t="s">
        <v>23</v>
      </c>
      <c r="F53" s="5"/>
      <c r="G53" s="4"/>
    </row>
    <row r="54" spans="2:7" ht="15.9" customHeight="1">
      <c r="B54" s="4" t="s">
        <v>34</v>
      </c>
      <c r="C54" s="7" t="s">
        <v>33</v>
      </c>
      <c r="D54" s="4"/>
      <c r="E54" s="168" t="s">
        <v>16</v>
      </c>
      <c r="F54" s="169"/>
      <c r="G54" s="170"/>
    </row>
    <row r="55" spans="2:7" ht="15.9" customHeight="1">
      <c r="B55" s="4" t="s">
        <v>32</v>
      </c>
      <c r="C55" s="7" t="s">
        <v>31</v>
      </c>
      <c r="D55" s="4"/>
      <c r="E55" s="5" t="s">
        <v>23</v>
      </c>
      <c r="F55" s="5"/>
      <c r="G55" s="4"/>
    </row>
    <row r="56" spans="2:7" ht="15.9" customHeight="1">
      <c r="B56" s="175" t="s">
        <v>30</v>
      </c>
      <c r="C56" s="7" t="s">
        <v>29</v>
      </c>
      <c r="D56" s="4"/>
      <c r="E56" s="5" t="s">
        <v>23</v>
      </c>
      <c r="F56" s="5"/>
      <c r="G56" s="4"/>
    </row>
    <row r="57" spans="2:7" ht="15.9" customHeight="1">
      <c r="B57" s="175"/>
      <c r="C57" s="7" t="s">
        <v>28</v>
      </c>
      <c r="D57" s="4"/>
      <c r="E57" s="5" t="s">
        <v>23</v>
      </c>
      <c r="F57" s="5"/>
      <c r="G57" s="4"/>
    </row>
    <row r="58" spans="2:7" ht="15.9" customHeight="1">
      <c r="B58" s="167" t="s">
        <v>27</v>
      </c>
      <c r="C58" s="6" t="s">
        <v>26</v>
      </c>
      <c r="D58" s="4"/>
      <c r="E58" s="5" t="s">
        <v>23</v>
      </c>
      <c r="F58" s="5"/>
      <c r="G58" s="4"/>
    </row>
    <row r="59" spans="2:7" ht="15.9" customHeight="1">
      <c r="B59" s="167"/>
      <c r="C59" s="6" t="s">
        <v>25</v>
      </c>
      <c r="D59" s="4"/>
      <c r="E59" s="5" t="s">
        <v>23</v>
      </c>
      <c r="F59" s="5"/>
      <c r="G59" s="4"/>
    </row>
    <row r="60" spans="2:7" ht="15.9" customHeight="1">
      <c r="B60" s="167"/>
      <c r="C60" s="6" t="s">
        <v>24</v>
      </c>
      <c r="D60" s="4"/>
      <c r="E60" s="5" t="s">
        <v>23</v>
      </c>
      <c r="F60" s="5"/>
      <c r="G60" s="4"/>
    </row>
    <row r="61" spans="2:7" ht="18" customHeight="1">
      <c r="B61" s="1" t="s">
        <v>22</v>
      </c>
      <c r="D61" s="1"/>
      <c r="E61" s="1"/>
      <c r="F61" s="1"/>
      <c r="G61" s="1"/>
    </row>
    <row r="63" spans="2:7">
      <c r="B63" s="171" t="s">
        <v>21</v>
      </c>
      <c r="C63" s="3" t="s">
        <v>8</v>
      </c>
      <c r="D63" s="3" t="s">
        <v>20</v>
      </c>
      <c r="E63" s="3" t="s">
        <v>19</v>
      </c>
      <c r="F63" s="3" t="s">
        <v>18</v>
      </c>
      <c r="G63" s="3" t="s">
        <v>17</v>
      </c>
    </row>
    <row r="64" spans="2:7">
      <c r="B64" s="171"/>
      <c r="C64" s="3" t="s">
        <v>5</v>
      </c>
      <c r="D64" s="3" t="s">
        <v>16</v>
      </c>
      <c r="E64" s="3" t="s">
        <v>15</v>
      </c>
      <c r="F64" s="3" t="s">
        <v>3</v>
      </c>
      <c r="G64" s="3" t="s">
        <v>14</v>
      </c>
    </row>
    <row r="65" spans="2:7">
      <c r="B65" s="171"/>
      <c r="C65" s="3" t="s">
        <v>2</v>
      </c>
      <c r="D65" s="3" t="s">
        <v>13</v>
      </c>
      <c r="E65" s="3" t="s">
        <v>12</v>
      </c>
      <c r="F65" s="3" t="s">
        <v>11</v>
      </c>
      <c r="G65" s="3" t="s">
        <v>10</v>
      </c>
    </row>
    <row r="67" spans="2:7">
      <c r="B67" s="172" t="s">
        <v>9</v>
      </c>
      <c r="C67" s="3" t="s">
        <v>8</v>
      </c>
      <c r="D67" s="3" t="s">
        <v>7</v>
      </c>
      <c r="E67" s="3" t="s">
        <v>6</v>
      </c>
    </row>
    <row r="68" spans="2:7">
      <c r="B68" s="173"/>
      <c r="C68" s="3" t="s">
        <v>5</v>
      </c>
      <c r="D68" s="3" t="s">
        <v>4</v>
      </c>
      <c r="E68" s="3" t="s">
        <v>3</v>
      </c>
    </row>
    <row r="69" spans="2:7">
      <c r="B69" s="174"/>
      <c r="C69" s="3" t="s">
        <v>2</v>
      </c>
      <c r="D69" s="3" t="s">
        <v>1</v>
      </c>
      <c r="E69" s="3" t="s">
        <v>0</v>
      </c>
    </row>
  </sheetData>
  <mergeCells count="5">
    <mergeCell ref="B58:B60"/>
    <mergeCell ref="E54:G54"/>
    <mergeCell ref="B63:B65"/>
    <mergeCell ref="B67:B69"/>
    <mergeCell ref="B56:B57"/>
  </mergeCells>
  <phoneticPr fontId="3"/>
  <pageMargins left="0.59055118110236227" right="0.39370078740157483" top="0.74803149606299213" bottom="0.39370078740157483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022A-9DA7-4735-A4E2-0185F72DA40C}">
  <dimension ref="A1"/>
  <sheetViews>
    <sheetView workbookViewId="0">
      <selection activeCell="Q10" sqref="Q10"/>
    </sheetView>
  </sheetViews>
  <sheetFormatPr defaultRowHeight="18"/>
  <cols>
    <col min="1" max="16384" width="8.796875" style="24"/>
  </cols>
  <sheetData/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7AC8-3B75-47F1-AFF4-5DB6C46BE186}">
  <dimension ref="A1"/>
  <sheetViews>
    <sheetView workbookViewId="0">
      <selection activeCell="Q10" sqref="Q10"/>
    </sheetView>
  </sheetViews>
  <sheetFormatPr defaultRowHeight="18"/>
  <cols>
    <col min="1" max="16384" width="8.796875" style="24"/>
  </cols>
  <sheetData/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FA48-8AF9-4883-A125-674A1B5C19FE}">
  <dimension ref="A1"/>
  <sheetViews>
    <sheetView workbookViewId="0">
      <selection activeCell="Q10" sqref="Q10"/>
    </sheetView>
  </sheetViews>
  <sheetFormatPr defaultRowHeight="18"/>
  <cols>
    <col min="1" max="16384" width="8.796875" style="24"/>
  </cols>
  <sheetData/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28F-1F23-4594-BA42-F6D9CB5BBBDC}">
  <dimension ref="A1"/>
  <sheetViews>
    <sheetView workbookViewId="0">
      <selection activeCell="Q10" sqref="Q10"/>
    </sheetView>
  </sheetViews>
  <sheetFormatPr defaultRowHeight="18"/>
  <cols>
    <col min="1" max="16384" width="8.796875" style="24"/>
  </cols>
  <sheetData/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2F4A-7FEC-4F43-BE52-978D2A250EC2}">
  <dimension ref="B1:P77"/>
  <sheetViews>
    <sheetView workbookViewId="0">
      <selection activeCell="Q10" sqref="Q10"/>
    </sheetView>
  </sheetViews>
  <sheetFormatPr defaultColWidth="8.09765625" defaultRowHeight="19.2"/>
  <cols>
    <col min="1" max="1" width="1.796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10.296875" style="1" customWidth="1"/>
    <col min="11" max="16384" width="8.09765625" style="1"/>
  </cols>
  <sheetData>
    <row r="1" spans="2:15" ht="21.6">
      <c r="B1" s="23" t="s">
        <v>217</v>
      </c>
    </row>
    <row r="2" spans="2:15">
      <c r="B2" s="22" t="s">
        <v>216</v>
      </c>
    </row>
    <row r="3" spans="2:15" ht="18.899999999999999" customHeight="1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3" t="s">
        <v>126</v>
      </c>
      <c r="J3" s="3" t="s">
        <v>125</v>
      </c>
    </row>
    <row r="4" spans="2:15" ht="18.899999999999999" customHeight="1">
      <c r="B4" s="11" t="s">
        <v>124</v>
      </c>
      <c r="C4" s="13" t="s">
        <v>170</v>
      </c>
      <c r="D4" s="7">
        <v>41</v>
      </c>
      <c r="E4" s="7">
        <v>43</v>
      </c>
      <c r="F4" s="7">
        <f t="shared" ref="F4:F45" si="0">SUM(D4:E4)</f>
        <v>84</v>
      </c>
      <c r="G4" s="7">
        <v>15</v>
      </c>
      <c r="H4" s="19">
        <f t="shared" ref="H4:H45" si="1">F4-G4</f>
        <v>69</v>
      </c>
      <c r="I4" s="12">
        <v>12000</v>
      </c>
      <c r="J4" s="35">
        <v>8</v>
      </c>
      <c r="K4" s="1">
        <f>12*0.7</f>
        <v>8.3999999999999986</v>
      </c>
    </row>
    <row r="5" spans="2:15" ht="18.899999999999999" customHeight="1">
      <c r="B5" s="11" t="s">
        <v>122</v>
      </c>
      <c r="C5" s="32" t="s">
        <v>215</v>
      </c>
      <c r="D5" s="3">
        <v>50</v>
      </c>
      <c r="E5" s="3">
        <v>51</v>
      </c>
      <c r="F5" s="7">
        <f t="shared" si="0"/>
        <v>101</v>
      </c>
      <c r="G5" s="3">
        <v>31</v>
      </c>
      <c r="H5" s="19">
        <f t="shared" si="1"/>
        <v>70</v>
      </c>
      <c r="I5" s="12">
        <v>8000</v>
      </c>
      <c r="J5" s="35">
        <v>23</v>
      </c>
      <c r="K5" s="1">
        <f>29*0.8</f>
        <v>23.200000000000003</v>
      </c>
    </row>
    <row r="6" spans="2:15" ht="18.899999999999999" customHeight="1">
      <c r="B6" s="11" t="s">
        <v>120</v>
      </c>
      <c r="C6" s="32" t="s">
        <v>214</v>
      </c>
      <c r="D6" s="3">
        <v>46</v>
      </c>
      <c r="E6" s="3">
        <v>42</v>
      </c>
      <c r="F6" s="7">
        <f t="shared" si="0"/>
        <v>88</v>
      </c>
      <c r="G6" s="3">
        <v>17</v>
      </c>
      <c r="H6" s="19">
        <f t="shared" si="1"/>
        <v>71</v>
      </c>
      <c r="I6" s="12">
        <v>5000</v>
      </c>
      <c r="J6" s="35">
        <v>14</v>
      </c>
      <c r="K6" s="1">
        <f>16*0.9</f>
        <v>14.4</v>
      </c>
    </row>
    <row r="7" spans="2:15" ht="18.899999999999999" customHeight="1">
      <c r="B7" s="11" t="s">
        <v>118</v>
      </c>
      <c r="C7" s="32" t="s">
        <v>213</v>
      </c>
      <c r="D7" s="3">
        <v>42</v>
      </c>
      <c r="E7" s="3">
        <v>43</v>
      </c>
      <c r="F7" s="7">
        <f t="shared" si="0"/>
        <v>85</v>
      </c>
      <c r="G7" s="3">
        <v>13</v>
      </c>
      <c r="H7" s="3">
        <f t="shared" si="1"/>
        <v>72</v>
      </c>
      <c r="I7" s="18">
        <v>4000</v>
      </c>
    </row>
    <row r="8" spans="2:15" ht="18.899999999999999" customHeight="1">
      <c r="B8" s="11" t="s">
        <v>115</v>
      </c>
      <c r="C8" s="32" t="s">
        <v>212</v>
      </c>
      <c r="D8" s="3">
        <v>43</v>
      </c>
      <c r="E8" s="3">
        <v>49</v>
      </c>
      <c r="F8" s="7">
        <f t="shared" si="0"/>
        <v>92</v>
      </c>
      <c r="G8" s="3">
        <v>19</v>
      </c>
      <c r="H8" s="3">
        <f t="shared" si="1"/>
        <v>73</v>
      </c>
      <c r="I8" s="12">
        <v>4000</v>
      </c>
      <c r="M8" s="2"/>
      <c r="N8" s="2"/>
      <c r="O8" s="2"/>
    </row>
    <row r="9" spans="2:15" ht="18.899999999999999" customHeight="1">
      <c r="B9" s="11" t="s">
        <v>113</v>
      </c>
      <c r="C9" s="32" t="s">
        <v>211</v>
      </c>
      <c r="D9" s="3">
        <v>47</v>
      </c>
      <c r="E9" s="3">
        <v>46</v>
      </c>
      <c r="F9" s="7">
        <f t="shared" si="0"/>
        <v>93</v>
      </c>
      <c r="G9" s="3">
        <v>20</v>
      </c>
      <c r="H9" s="3">
        <f t="shared" si="1"/>
        <v>73</v>
      </c>
      <c r="I9" s="12">
        <v>3000</v>
      </c>
      <c r="L9" s="2"/>
    </row>
    <row r="10" spans="2:15" ht="18.899999999999999" customHeight="1">
      <c r="B10" s="11" t="s">
        <v>112</v>
      </c>
      <c r="C10" s="32" t="s">
        <v>210</v>
      </c>
      <c r="D10" s="3">
        <v>49</v>
      </c>
      <c r="E10" s="3">
        <v>47</v>
      </c>
      <c r="F10" s="7">
        <f t="shared" si="0"/>
        <v>96</v>
      </c>
      <c r="G10" s="3">
        <v>23</v>
      </c>
      <c r="H10" s="3">
        <f t="shared" si="1"/>
        <v>73</v>
      </c>
      <c r="I10" s="18" t="s">
        <v>110</v>
      </c>
      <c r="L10" s="2"/>
    </row>
    <row r="11" spans="2:15" ht="18.899999999999999" customHeight="1">
      <c r="B11" s="11" t="s">
        <v>109</v>
      </c>
      <c r="C11" s="32" t="s">
        <v>209</v>
      </c>
      <c r="D11" s="3">
        <v>53</v>
      </c>
      <c r="E11" s="3">
        <v>58</v>
      </c>
      <c r="F11" s="7">
        <f t="shared" si="0"/>
        <v>111</v>
      </c>
      <c r="G11" s="3">
        <v>36</v>
      </c>
      <c r="H11" s="3">
        <f t="shared" si="1"/>
        <v>75</v>
      </c>
      <c r="I11" s="18" t="s">
        <v>208</v>
      </c>
      <c r="J11" s="2" t="s">
        <v>207</v>
      </c>
      <c r="L11" s="2"/>
    </row>
    <row r="12" spans="2:15" ht="18.899999999999999" customHeight="1">
      <c r="B12" s="11" t="s">
        <v>107</v>
      </c>
      <c r="C12" s="32" t="s">
        <v>206</v>
      </c>
      <c r="D12" s="3">
        <v>40</v>
      </c>
      <c r="E12" s="3">
        <v>44</v>
      </c>
      <c r="F12" s="7">
        <f t="shared" si="0"/>
        <v>84</v>
      </c>
      <c r="G12" s="3">
        <v>8</v>
      </c>
      <c r="H12" s="3">
        <f t="shared" si="1"/>
        <v>76</v>
      </c>
      <c r="I12" s="12">
        <v>3000</v>
      </c>
      <c r="L12" s="2"/>
    </row>
    <row r="13" spans="2:15" ht="18.899999999999999" customHeight="1">
      <c r="B13" s="11" t="s">
        <v>105</v>
      </c>
      <c r="C13" s="32" t="s">
        <v>205</v>
      </c>
      <c r="D13" s="3">
        <v>41</v>
      </c>
      <c r="E13" s="3">
        <v>51</v>
      </c>
      <c r="F13" s="7">
        <f t="shared" si="0"/>
        <v>92</v>
      </c>
      <c r="G13" s="3">
        <v>16</v>
      </c>
      <c r="H13" s="3">
        <f t="shared" si="1"/>
        <v>76</v>
      </c>
      <c r="I13" s="12">
        <v>3000</v>
      </c>
      <c r="L13" s="2"/>
    </row>
    <row r="14" spans="2:15" ht="18.899999999999999" customHeight="1">
      <c r="B14" s="3" t="s">
        <v>103</v>
      </c>
      <c r="C14" s="34" t="s">
        <v>204</v>
      </c>
      <c r="D14" s="3">
        <v>52</v>
      </c>
      <c r="E14" s="3">
        <v>51</v>
      </c>
      <c r="F14" s="7">
        <f t="shared" si="0"/>
        <v>103</v>
      </c>
      <c r="G14" s="3">
        <v>27</v>
      </c>
      <c r="H14" s="3">
        <f t="shared" si="1"/>
        <v>76</v>
      </c>
      <c r="I14" s="12"/>
    </row>
    <row r="15" spans="2:15" ht="18.899999999999999" customHeight="1">
      <c r="B15" s="3" t="s">
        <v>101</v>
      </c>
      <c r="C15" s="33" t="s">
        <v>203</v>
      </c>
      <c r="D15" s="3">
        <v>46</v>
      </c>
      <c r="E15" s="3">
        <v>53</v>
      </c>
      <c r="F15" s="7">
        <f t="shared" si="0"/>
        <v>99</v>
      </c>
      <c r="G15" s="3">
        <v>22</v>
      </c>
      <c r="H15" s="3">
        <f t="shared" si="1"/>
        <v>77</v>
      </c>
      <c r="I15" s="12"/>
    </row>
    <row r="16" spans="2:15" ht="18.899999999999999" customHeight="1">
      <c r="B16" s="3" t="s">
        <v>99</v>
      </c>
      <c r="C16" s="33" t="s">
        <v>202</v>
      </c>
      <c r="D16" s="3">
        <v>52</v>
      </c>
      <c r="E16" s="3">
        <v>48</v>
      </c>
      <c r="F16" s="7">
        <f t="shared" si="0"/>
        <v>100</v>
      </c>
      <c r="G16" s="3">
        <v>23</v>
      </c>
      <c r="H16" s="3">
        <f t="shared" si="1"/>
        <v>77</v>
      </c>
      <c r="I16" s="12"/>
      <c r="J16" s="2"/>
      <c r="L16" s="2"/>
    </row>
    <row r="17" spans="2:16" ht="18.899999999999999" customHeight="1">
      <c r="B17" s="3" t="s">
        <v>98</v>
      </c>
      <c r="C17" s="33" t="s">
        <v>201</v>
      </c>
      <c r="D17" s="3">
        <v>54</v>
      </c>
      <c r="E17" s="3">
        <v>55</v>
      </c>
      <c r="F17" s="7">
        <f t="shared" si="0"/>
        <v>109</v>
      </c>
      <c r="G17" s="3">
        <v>32</v>
      </c>
      <c r="H17" s="3">
        <f t="shared" si="1"/>
        <v>77</v>
      </c>
      <c r="I17" s="12"/>
      <c r="J17" s="2"/>
      <c r="K17" s="2"/>
      <c r="L17" s="2"/>
      <c r="M17" s="2"/>
      <c r="N17" s="2"/>
      <c r="O17" s="2"/>
    </row>
    <row r="18" spans="2:16" ht="18.899999999999999" customHeight="1">
      <c r="B18" s="11" t="s">
        <v>96</v>
      </c>
      <c r="C18" s="32" t="s">
        <v>200</v>
      </c>
      <c r="D18" s="3">
        <v>51</v>
      </c>
      <c r="E18" s="3">
        <v>47</v>
      </c>
      <c r="F18" s="7">
        <f t="shared" si="0"/>
        <v>98</v>
      </c>
      <c r="G18" s="3">
        <v>20</v>
      </c>
      <c r="H18" s="3">
        <f t="shared" si="1"/>
        <v>78</v>
      </c>
      <c r="I18" s="12">
        <v>2000</v>
      </c>
      <c r="M18" s="2"/>
    </row>
    <row r="19" spans="2:16" ht="18.899999999999999" customHeight="1">
      <c r="B19" s="3" t="s">
        <v>95</v>
      </c>
      <c r="C19" s="33" t="s">
        <v>199</v>
      </c>
      <c r="D19" s="3">
        <v>56</v>
      </c>
      <c r="E19" s="3">
        <v>55</v>
      </c>
      <c r="F19" s="7">
        <f t="shared" si="0"/>
        <v>111</v>
      </c>
      <c r="G19" s="3">
        <v>33</v>
      </c>
      <c r="H19" s="3">
        <f t="shared" si="1"/>
        <v>78</v>
      </c>
      <c r="I19" s="12"/>
      <c r="P19" s="17"/>
    </row>
    <row r="20" spans="2:16" ht="18.899999999999999" customHeight="1">
      <c r="B20" s="3" t="s">
        <v>94</v>
      </c>
      <c r="C20" s="33" t="s">
        <v>198</v>
      </c>
      <c r="D20" s="3">
        <v>43</v>
      </c>
      <c r="E20" s="3">
        <v>46</v>
      </c>
      <c r="F20" s="7">
        <f t="shared" si="0"/>
        <v>89</v>
      </c>
      <c r="G20" s="3">
        <v>10</v>
      </c>
      <c r="H20" s="3">
        <f t="shared" si="1"/>
        <v>79</v>
      </c>
      <c r="I20" s="12"/>
    </row>
    <row r="21" spans="2:16" ht="18.899999999999999" customHeight="1">
      <c r="B21" s="3" t="s">
        <v>93</v>
      </c>
      <c r="C21" s="33" t="s">
        <v>197</v>
      </c>
      <c r="D21" s="3">
        <v>51</v>
      </c>
      <c r="E21" s="3">
        <v>48</v>
      </c>
      <c r="F21" s="7">
        <f t="shared" si="0"/>
        <v>99</v>
      </c>
      <c r="G21" s="3">
        <v>20</v>
      </c>
      <c r="H21" s="3">
        <f t="shared" si="1"/>
        <v>79</v>
      </c>
      <c r="I21" s="12"/>
    </row>
    <row r="22" spans="2:16" ht="18.899999999999999" customHeight="1">
      <c r="B22" s="3" t="s">
        <v>92</v>
      </c>
      <c r="C22" s="33" t="s">
        <v>196</v>
      </c>
      <c r="D22" s="3">
        <v>55</v>
      </c>
      <c r="E22" s="3">
        <v>49</v>
      </c>
      <c r="F22" s="7">
        <f t="shared" si="0"/>
        <v>104</v>
      </c>
      <c r="G22" s="3">
        <v>24</v>
      </c>
      <c r="H22" s="3">
        <f t="shared" si="1"/>
        <v>80</v>
      </c>
      <c r="I22" s="12"/>
    </row>
    <row r="23" spans="2:16" ht="18.899999999999999" customHeight="1">
      <c r="B23" s="11" t="s">
        <v>90</v>
      </c>
      <c r="C23" s="32" t="s">
        <v>195</v>
      </c>
      <c r="D23" s="3">
        <v>52</v>
      </c>
      <c r="E23" s="3">
        <v>55</v>
      </c>
      <c r="F23" s="7">
        <f t="shared" si="0"/>
        <v>107</v>
      </c>
      <c r="G23" s="3">
        <v>27</v>
      </c>
      <c r="H23" s="3">
        <f t="shared" si="1"/>
        <v>80</v>
      </c>
      <c r="I23" s="12">
        <v>2000</v>
      </c>
    </row>
    <row r="24" spans="2:16" ht="18.899999999999999" customHeight="1">
      <c r="B24" s="3" t="s">
        <v>88</v>
      </c>
      <c r="C24" s="33" t="s">
        <v>194</v>
      </c>
      <c r="D24" s="3">
        <v>55</v>
      </c>
      <c r="E24" s="3">
        <v>60</v>
      </c>
      <c r="F24" s="7">
        <f t="shared" si="0"/>
        <v>115</v>
      </c>
      <c r="G24" s="3">
        <v>35</v>
      </c>
      <c r="H24" s="3">
        <f t="shared" si="1"/>
        <v>80</v>
      </c>
      <c r="I24" s="12"/>
    </row>
    <row r="25" spans="2:16" ht="18.899999999999999" customHeight="1">
      <c r="B25" s="3" t="s">
        <v>87</v>
      </c>
      <c r="C25" s="33" t="s">
        <v>193</v>
      </c>
      <c r="D25" s="3">
        <v>47</v>
      </c>
      <c r="E25" s="3">
        <v>50</v>
      </c>
      <c r="F25" s="7">
        <f t="shared" si="0"/>
        <v>97</v>
      </c>
      <c r="G25" s="3">
        <v>16</v>
      </c>
      <c r="H25" s="3">
        <f t="shared" si="1"/>
        <v>81</v>
      </c>
      <c r="I25" s="12"/>
    </row>
    <row r="26" spans="2:16" ht="18.899999999999999" customHeight="1">
      <c r="B26" s="3" t="s">
        <v>85</v>
      </c>
      <c r="C26" s="33" t="s">
        <v>192</v>
      </c>
      <c r="D26" s="3">
        <v>53</v>
      </c>
      <c r="E26" s="3">
        <v>50</v>
      </c>
      <c r="F26" s="7">
        <f t="shared" si="0"/>
        <v>103</v>
      </c>
      <c r="G26" s="3">
        <v>22</v>
      </c>
      <c r="H26" s="3">
        <f t="shared" si="1"/>
        <v>81</v>
      </c>
      <c r="I26" s="12"/>
    </row>
    <row r="27" spans="2:16" ht="18.899999999999999" customHeight="1">
      <c r="B27" s="3" t="s">
        <v>83</v>
      </c>
      <c r="C27" s="33" t="s">
        <v>191</v>
      </c>
      <c r="D27" s="3">
        <v>51</v>
      </c>
      <c r="E27" s="3">
        <v>55</v>
      </c>
      <c r="F27" s="7">
        <f t="shared" si="0"/>
        <v>106</v>
      </c>
      <c r="G27" s="3">
        <v>25</v>
      </c>
      <c r="H27" s="3">
        <f t="shared" si="1"/>
        <v>81</v>
      </c>
      <c r="I27" s="12"/>
    </row>
    <row r="28" spans="2:16" ht="18.899999999999999" customHeight="1">
      <c r="B28" s="11" t="s">
        <v>81</v>
      </c>
      <c r="C28" s="32" t="s">
        <v>190</v>
      </c>
      <c r="D28" s="3">
        <v>56</v>
      </c>
      <c r="E28" s="3">
        <v>63</v>
      </c>
      <c r="F28" s="7">
        <f t="shared" si="0"/>
        <v>119</v>
      </c>
      <c r="G28" s="3">
        <v>38</v>
      </c>
      <c r="H28" s="3">
        <f t="shared" si="1"/>
        <v>81</v>
      </c>
      <c r="I28" s="12">
        <v>2000</v>
      </c>
    </row>
    <row r="29" spans="2:16" ht="18.899999999999999" customHeight="1">
      <c r="B29" s="3" t="s">
        <v>79</v>
      </c>
      <c r="C29" s="33" t="s">
        <v>189</v>
      </c>
      <c r="D29" s="3">
        <v>50</v>
      </c>
      <c r="E29" s="3">
        <v>53</v>
      </c>
      <c r="F29" s="7">
        <f t="shared" si="0"/>
        <v>103</v>
      </c>
      <c r="G29" s="3">
        <v>21</v>
      </c>
      <c r="H29" s="3">
        <f t="shared" si="1"/>
        <v>82</v>
      </c>
      <c r="I29" s="12"/>
    </row>
    <row r="30" spans="2:16" ht="18.899999999999999" customHeight="1">
      <c r="B30" s="3" t="s">
        <v>78</v>
      </c>
      <c r="C30" s="33" t="s">
        <v>188</v>
      </c>
      <c r="D30" s="3">
        <v>54</v>
      </c>
      <c r="E30" s="3">
        <v>56</v>
      </c>
      <c r="F30" s="7">
        <f t="shared" si="0"/>
        <v>110</v>
      </c>
      <c r="G30" s="3">
        <v>28</v>
      </c>
      <c r="H30" s="3">
        <f t="shared" si="1"/>
        <v>82</v>
      </c>
      <c r="I30" s="12"/>
    </row>
    <row r="31" spans="2:16" ht="18.899999999999999" customHeight="1">
      <c r="B31" s="3" t="s">
        <v>76</v>
      </c>
      <c r="C31" s="33" t="s">
        <v>187</v>
      </c>
      <c r="D31" s="3">
        <v>52</v>
      </c>
      <c r="E31" s="3">
        <v>60</v>
      </c>
      <c r="F31" s="7">
        <f t="shared" si="0"/>
        <v>112</v>
      </c>
      <c r="G31" s="3">
        <v>30</v>
      </c>
      <c r="H31" s="3">
        <f t="shared" si="1"/>
        <v>82</v>
      </c>
      <c r="I31" s="12"/>
    </row>
    <row r="32" spans="2:16" ht="18.899999999999999" customHeight="1">
      <c r="B32" s="3" t="s">
        <v>75</v>
      </c>
      <c r="C32" s="33" t="s">
        <v>186</v>
      </c>
      <c r="D32" s="3">
        <v>59</v>
      </c>
      <c r="E32" s="3">
        <v>63</v>
      </c>
      <c r="F32" s="7">
        <f t="shared" si="0"/>
        <v>122</v>
      </c>
      <c r="G32" s="3">
        <v>40</v>
      </c>
      <c r="H32" s="16">
        <f t="shared" si="1"/>
        <v>82</v>
      </c>
      <c r="I32" s="12"/>
    </row>
    <row r="33" spans="2:9" ht="18.899999999999999" customHeight="1">
      <c r="B33" s="11" t="s">
        <v>73</v>
      </c>
      <c r="C33" s="32" t="s">
        <v>185</v>
      </c>
      <c r="D33" s="3">
        <v>50</v>
      </c>
      <c r="E33" s="3">
        <v>52</v>
      </c>
      <c r="F33" s="7">
        <f t="shared" si="0"/>
        <v>102</v>
      </c>
      <c r="G33" s="3">
        <v>19</v>
      </c>
      <c r="H33" s="3">
        <f t="shared" si="1"/>
        <v>83</v>
      </c>
      <c r="I33" s="12">
        <v>2000</v>
      </c>
    </row>
    <row r="34" spans="2:9" ht="18.899999999999999" customHeight="1">
      <c r="B34" s="3" t="s">
        <v>71</v>
      </c>
      <c r="C34" s="33" t="s">
        <v>184</v>
      </c>
      <c r="D34" s="3">
        <v>54</v>
      </c>
      <c r="E34" s="3">
        <v>58</v>
      </c>
      <c r="F34" s="7">
        <f t="shared" si="0"/>
        <v>112</v>
      </c>
      <c r="G34" s="3">
        <v>29</v>
      </c>
      <c r="H34" s="3">
        <f t="shared" si="1"/>
        <v>83</v>
      </c>
      <c r="I34" s="12"/>
    </row>
    <row r="35" spans="2:9" ht="18.899999999999999" customHeight="1">
      <c r="B35" s="3" t="s">
        <v>69</v>
      </c>
      <c r="C35" s="33" t="s">
        <v>183</v>
      </c>
      <c r="D35" s="3">
        <v>50</v>
      </c>
      <c r="E35" s="3">
        <v>55</v>
      </c>
      <c r="F35" s="7">
        <f t="shared" si="0"/>
        <v>105</v>
      </c>
      <c r="G35" s="3">
        <v>21</v>
      </c>
      <c r="H35" s="3">
        <f t="shared" si="1"/>
        <v>84</v>
      </c>
      <c r="I35" s="12"/>
    </row>
    <row r="36" spans="2:9" ht="18.899999999999999" customHeight="1">
      <c r="B36" s="3" t="s">
        <v>67</v>
      </c>
      <c r="C36" s="33" t="s">
        <v>182</v>
      </c>
      <c r="D36" s="3">
        <v>55</v>
      </c>
      <c r="E36" s="3">
        <v>55</v>
      </c>
      <c r="F36" s="7">
        <f t="shared" si="0"/>
        <v>110</v>
      </c>
      <c r="G36" s="3">
        <v>26</v>
      </c>
      <c r="H36" s="3">
        <f t="shared" si="1"/>
        <v>84</v>
      </c>
      <c r="I36" s="12"/>
    </row>
    <row r="37" spans="2:9" ht="18.899999999999999" customHeight="1">
      <c r="B37" s="3" t="s">
        <v>66</v>
      </c>
      <c r="C37" s="34" t="s">
        <v>181</v>
      </c>
      <c r="D37" s="3">
        <v>52</v>
      </c>
      <c r="E37" s="3">
        <v>55</v>
      </c>
      <c r="F37" s="7">
        <f t="shared" si="0"/>
        <v>107</v>
      </c>
      <c r="G37" s="3">
        <v>22</v>
      </c>
      <c r="H37" s="3">
        <f t="shared" si="1"/>
        <v>85</v>
      </c>
      <c r="I37" s="12"/>
    </row>
    <row r="38" spans="2:9" ht="18.899999999999999" customHeight="1">
      <c r="B38" s="11" t="s">
        <v>64</v>
      </c>
      <c r="C38" s="32" t="s">
        <v>180</v>
      </c>
      <c r="D38" s="3">
        <v>55</v>
      </c>
      <c r="E38" s="3">
        <v>57</v>
      </c>
      <c r="F38" s="7">
        <f t="shared" si="0"/>
        <v>112</v>
      </c>
      <c r="G38" s="3">
        <v>27</v>
      </c>
      <c r="H38" s="3">
        <f t="shared" si="1"/>
        <v>85</v>
      </c>
      <c r="I38" s="12">
        <v>2000</v>
      </c>
    </row>
    <row r="39" spans="2:9" ht="18.899999999999999" customHeight="1">
      <c r="B39" s="3" t="s">
        <v>62</v>
      </c>
      <c r="C39" s="33" t="s">
        <v>179</v>
      </c>
      <c r="D39" s="3">
        <v>62</v>
      </c>
      <c r="E39" s="3">
        <v>58</v>
      </c>
      <c r="F39" s="7">
        <f t="shared" si="0"/>
        <v>120</v>
      </c>
      <c r="G39" s="3">
        <v>35</v>
      </c>
      <c r="H39" s="3">
        <f t="shared" si="1"/>
        <v>85</v>
      </c>
      <c r="I39" s="12"/>
    </row>
    <row r="40" spans="2:9" ht="18.899999999999999" customHeight="1">
      <c r="B40" s="3" t="s">
        <v>60</v>
      </c>
      <c r="C40" s="33" t="s">
        <v>178</v>
      </c>
      <c r="D40" s="3">
        <v>57</v>
      </c>
      <c r="E40" s="3">
        <v>56</v>
      </c>
      <c r="F40" s="7">
        <f t="shared" si="0"/>
        <v>113</v>
      </c>
      <c r="G40" s="3">
        <v>27</v>
      </c>
      <c r="H40" s="3">
        <f t="shared" si="1"/>
        <v>86</v>
      </c>
      <c r="I40" s="12"/>
    </row>
    <row r="41" spans="2:9" ht="18.899999999999999" customHeight="1">
      <c r="B41" s="3" t="s">
        <v>58</v>
      </c>
      <c r="C41" s="33" t="s">
        <v>177</v>
      </c>
      <c r="D41" s="3">
        <v>57</v>
      </c>
      <c r="E41" s="3">
        <v>54</v>
      </c>
      <c r="F41" s="7">
        <f t="shared" si="0"/>
        <v>111</v>
      </c>
      <c r="G41" s="3">
        <v>24</v>
      </c>
      <c r="H41" s="3">
        <f t="shared" si="1"/>
        <v>87</v>
      </c>
      <c r="I41" s="12"/>
    </row>
    <row r="42" spans="2:9" ht="18.899999999999999" customHeight="1">
      <c r="B42" s="3" t="s">
        <v>57</v>
      </c>
      <c r="C42" s="33" t="s">
        <v>176</v>
      </c>
      <c r="D42" s="3">
        <v>59</v>
      </c>
      <c r="E42" s="3">
        <v>61</v>
      </c>
      <c r="F42" s="7">
        <f t="shared" si="0"/>
        <v>120</v>
      </c>
      <c r="G42" s="3">
        <v>32</v>
      </c>
      <c r="H42" s="3">
        <f t="shared" si="1"/>
        <v>88</v>
      </c>
      <c r="I42" s="12"/>
    </row>
    <row r="43" spans="2:9" ht="18.899999999999999" customHeight="1">
      <c r="B43" s="11" t="s">
        <v>175</v>
      </c>
      <c r="C43" s="32" t="s">
        <v>174</v>
      </c>
      <c r="D43" s="3">
        <v>55</v>
      </c>
      <c r="E43" s="3">
        <v>58</v>
      </c>
      <c r="F43" s="7">
        <f t="shared" si="0"/>
        <v>113</v>
      </c>
      <c r="G43" s="3">
        <v>24</v>
      </c>
      <c r="H43" s="3">
        <f t="shared" si="1"/>
        <v>89</v>
      </c>
      <c r="I43" s="12"/>
    </row>
    <row r="44" spans="2:9" ht="18.899999999999999" customHeight="1">
      <c r="B44" s="14" t="s">
        <v>56</v>
      </c>
      <c r="C44" s="32" t="s">
        <v>173</v>
      </c>
      <c r="D44" s="3">
        <v>52</v>
      </c>
      <c r="E44" s="3">
        <v>53</v>
      </c>
      <c r="F44" s="7">
        <f t="shared" si="0"/>
        <v>105</v>
      </c>
      <c r="G44" s="3">
        <v>15</v>
      </c>
      <c r="H44" s="3">
        <f t="shared" si="1"/>
        <v>90</v>
      </c>
      <c r="I44" s="12">
        <v>2000</v>
      </c>
    </row>
    <row r="45" spans="2:9" ht="18.899999999999999" customHeight="1">
      <c r="B45" s="14" t="s">
        <v>54</v>
      </c>
      <c r="C45" s="32" t="s">
        <v>172</v>
      </c>
      <c r="D45" s="3">
        <v>66</v>
      </c>
      <c r="E45" s="3">
        <v>64</v>
      </c>
      <c r="F45" s="7">
        <f t="shared" si="0"/>
        <v>130</v>
      </c>
      <c r="G45" s="3">
        <v>38</v>
      </c>
      <c r="H45" s="3">
        <f t="shared" si="1"/>
        <v>92</v>
      </c>
      <c r="I45" s="12">
        <v>1000</v>
      </c>
    </row>
    <row r="46" spans="2:9" ht="18.899999999999999" customHeight="1">
      <c r="B46" s="11" t="s">
        <v>52</v>
      </c>
      <c r="C46" s="11" t="s">
        <v>156</v>
      </c>
      <c r="D46" s="4"/>
      <c r="E46" s="4"/>
      <c r="F46" s="7">
        <v>84</v>
      </c>
      <c r="G46" s="4"/>
      <c r="H46" s="4"/>
      <c r="I46" s="20" t="s">
        <v>171</v>
      </c>
    </row>
    <row r="47" spans="2:9" ht="15.9" customHeight="1">
      <c r="B47" s="10"/>
      <c r="C47" s="10"/>
      <c r="D47" s="1"/>
      <c r="E47" s="1"/>
      <c r="F47" s="2">
        <f>SUM(F4:F45)</f>
        <v>4392</v>
      </c>
      <c r="G47" s="1">
        <f>+F47/42</f>
        <v>104.57142857142857</v>
      </c>
      <c r="H47" s="1"/>
      <c r="I47" s="2"/>
    </row>
    <row r="48" spans="2:9" ht="15.9" customHeight="1">
      <c r="B48" s="9" t="s">
        <v>49</v>
      </c>
    </row>
    <row r="49" spans="2:7" ht="18" customHeight="1">
      <c r="B49" s="8" t="s">
        <v>48</v>
      </c>
      <c r="C49" s="7" t="s">
        <v>170</v>
      </c>
      <c r="D49" s="3">
        <v>84</v>
      </c>
      <c r="E49" s="31" t="s">
        <v>168</v>
      </c>
      <c r="F49" s="30"/>
      <c r="G49" s="29"/>
    </row>
    <row r="50" spans="2:7" ht="18" customHeight="1">
      <c r="B50" s="5" t="s">
        <v>46</v>
      </c>
      <c r="C50" s="7" t="s">
        <v>169</v>
      </c>
      <c r="D50" s="3">
        <v>103</v>
      </c>
      <c r="E50" s="31" t="s">
        <v>168</v>
      </c>
      <c r="F50" s="30"/>
      <c r="G50" s="29"/>
    </row>
    <row r="51" spans="2:7" ht="18" customHeight="1">
      <c r="B51" s="167" t="s">
        <v>27</v>
      </c>
      <c r="C51" s="28" t="s">
        <v>74</v>
      </c>
      <c r="D51" s="179" t="s">
        <v>167</v>
      </c>
      <c r="E51" s="176" t="s">
        <v>149</v>
      </c>
      <c r="F51" s="177"/>
      <c r="G51" s="178"/>
    </row>
    <row r="52" spans="2:7" ht="18" customHeight="1">
      <c r="B52" s="167"/>
      <c r="C52" s="28" t="s">
        <v>89</v>
      </c>
      <c r="D52" s="180"/>
      <c r="E52" s="176" t="s">
        <v>149</v>
      </c>
      <c r="F52" s="177"/>
      <c r="G52" s="178"/>
    </row>
    <row r="53" spans="2:7" ht="18" customHeight="1">
      <c r="B53" s="167"/>
      <c r="C53" s="28" t="s">
        <v>104</v>
      </c>
      <c r="D53" s="181"/>
      <c r="E53" s="176" t="s">
        <v>149</v>
      </c>
      <c r="F53" s="177"/>
      <c r="G53" s="178"/>
    </row>
    <row r="54" spans="2:7" ht="18" customHeight="1">
      <c r="B54" s="5" t="s">
        <v>166</v>
      </c>
      <c r="C54" s="25" t="s">
        <v>165</v>
      </c>
      <c r="D54" s="27">
        <v>0.31944444444444448</v>
      </c>
      <c r="E54" s="176" t="s">
        <v>149</v>
      </c>
      <c r="F54" s="177"/>
      <c r="G54" s="178"/>
    </row>
    <row r="55" spans="2:7" ht="18" customHeight="1">
      <c r="B55" s="5" t="s">
        <v>41</v>
      </c>
      <c r="C55" s="7" t="s">
        <v>31</v>
      </c>
      <c r="D55" s="7">
        <v>-3</v>
      </c>
      <c r="E55" s="176" t="s">
        <v>149</v>
      </c>
      <c r="F55" s="177"/>
      <c r="G55" s="178"/>
    </row>
    <row r="56" spans="2:7" ht="18" customHeight="1">
      <c r="B56" s="5" t="s">
        <v>39</v>
      </c>
      <c r="C56" s="7" t="s">
        <v>164</v>
      </c>
      <c r="D56" s="7">
        <v>-1</v>
      </c>
      <c r="E56" s="176" t="s">
        <v>149</v>
      </c>
      <c r="F56" s="177"/>
      <c r="G56" s="178"/>
    </row>
    <row r="57" spans="2:7" ht="18" customHeight="1">
      <c r="B57" s="4" t="s">
        <v>163</v>
      </c>
      <c r="C57" s="7" t="s">
        <v>162</v>
      </c>
      <c r="D57" s="3" t="s">
        <v>161</v>
      </c>
      <c r="E57" s="176" t="s">
        <v>149</v>
      </c>
      <c r="F57" s="177"/>
      <c r="G57" s="178"/>
    </row>
    <row r="58" spans="2:7" ht="18" customHeight="1">
      <c r="B58" s="26" t="s">
        <v>160</v>
      </c>
      <c r="C58" s="7" t="s">
        <v>159</v>
      </c>
      <c r="D58" s="3" t="s">
        <v>158</v>
      </c>
      <c r="E58" s="176" t="s">
        <v>149</v>
      </c>
      <c r="F58" s="177"/>
      <c r="G58" s="178"/>
    </row>
    <row r="59" spans="2:7" ht="18" customHeight="1">
      <c r="B59" s="172" t="s">
        <v>32</v>
      </c>
      <c r="C59" s="7" t="s">
        <v>157</v>
      </c>
      <c r="D59" s="4"/>
      <c r="E59" s="176" t="s">
        <v>149</v>
      </c>
      <c r="F59" s="177"/>
      <c r="G59" s="178"/>
    </row>
    <row r="60" spans="2:7" ht="18" customHeight="1">
      <c r="B60" s="173"/>
      <c r="C60" s="7" t="s">
        <v>156</v>
      </c>
      <c r="D60" s="4"/>
      <c r="E60" s="176" t="s">
        <v>149</v>
      </c>
      <c r="F60" s="177"/>
      <c r="G60" s="178"/>
    </row>
    <row r="61" spans="2:7" ht="18" customHeight="1">
      <c r="B61" s="172" t="s">
        <v>155</v>
      </c>
      <c r="C61" s="7" t="s">
        <v>51</v>
      </c>
      <c r="D61" s="3" t="s">
        <v>154</v>
      </c>
      <c r="E61" s="176" t="s">
        <v>149</v>
      </c>
      <c r="F61" s="177"/>
      <c r="G61" s="178"/>
    </row>
    <row r="62" spans="2:7" ht="18" customHeight="1">
      <c r="B62" s="173"/>
      <c r="C62" s="7" t="s">
        <v>153</v>
      </c>
      <c r="D62" s="3" t="s">
        <v>152</v>
      </c>
      <c r="E62" s="176" t="s">
        <v>149</v>
      </c>
      <c r="F62" s="177"/>
      <c r="G62" s="178"/>
    </row>
    <row r="63" spans="2:7" ht="18" customHeight="1">
      <c r="B63" s="173"/>
      <c r="C63" s="7" t="s">
        <v>80</v>
      </c>
      <c r="D63" s="3" t="s">
        <v>152</v>
      </c>
      <c r="E63" s="176" t="s">
        <v>149</v>
      </c>
      <c r="F63" s="177"/>
      <c r="G63" s="178"/>
    </row>
    <row r="64" spans="2:7" ht="18" customHeight="1">
      <c r="B64" s="174"/>
      <c r="C64" s="7" t="s">
        <v>24</v>
      </c>
      <c r="D64" s="3" t="s">
        <v>152</v>
      </c>
      <c r="E64" s="176" t="s">
        <v>149</v>
      </c>
      <c r="F64" s="177"/>
      <c r="G64" s="178"/>
    </row>
    <row r="65" spans="2:8" ht="18" customHeight="1">
      <c r="B65" s="26" t="s">
        <v>151</v>
      </c>
      <c r="C65" s="25" t="s">
        <v>150</v>
      </c>
      <c r="D65" s="4"/>
      <c r="E65" s="176" t="s">
        <v>149</v>
      </c>
      <c r="F65" s="177"/>
      <c r="G65" s="178"/>
    </row>
    <row r="66" spans="2:8" ht="18" customHeight="1">
      <c r="B66" s="1" t="s">
        <v>148</v>
      </c>
      <c r="D66" s="1"/>
      <c r="E66" s="1"/>
      <c r="F66" s="1"/>
      <c r="G66" s="1"/>
    </row>
    <row r="67" spans="2:8" ht="18" customHeight="1">
      <c r="D67" s="1"/>
      <c r="E67" s="1"/>
      <c r="F67" s="1"/>
      <c r="G67" s="1"/>
    </row>
    <row r="68" spans="2:8" ht="18" customHeight="1">
      <c r="D68" s="1"/>
      <c r="E68" s="1"/>
      <c r="F68" s="1"/>
      <c r="G68" s="1"/>
    </row>
    <row r="69" spans="2:8">
      <c r="B69" s="171" t="s">
        <v>21</v>
      </c>
      <c r="C69" s="3" t="s">
        <v>8</v>
      </c>
      <c r="D69" s="3" t="s">
        <v>20</v>
      </c>
      <c r="E69" s="3" t="s">
        <v>147</v>
      </c>
      <c r="F69" s="3" t="s">
        <v>19</v>
      </c>
      <c r="G69" s="3" t="s">
        <v>18</v>
      </c>
      <c r="H69" s="3" t="s">
        <v>146</v>
      </c>
    </row>
    <row r="70" spans="2:8">
      <c r="B70" s="171"/>
      <c r="C70" s="3" t="s">
        <v>5</v>
      </c>
      <c r="D70" s="3" t="s">
        <v>145</v>
      </c>
      <c r="E70" s="3" t="s">
        <v>143</v>
      </c>
      <c r="F70" s="3" t="s">
        <v>144</v>
      </c>
      <c r="G70" s="3" t="s">
        <v>143</v>
      </c>
      <c r="H70" s="3" t="s">
        <v>138</v>
      </c>
    </row>
    <row r="71" spans="2:8">
      <c r="B71" s="171"/>
      <c r="C71" s="3" t="s">
        <v>2</v>
      </c>
      <c r="D71" s="3" t="s">
        <v>11</v>
      </c>
      <c r="E71" s="3" t="s">
        <v>140</v>
      </c>
      <c r="F71" s="3" t="s">
        <v>142</v>
      </c>
      <c r="G71" s="3" t="s">
        <v>141</v>
      </c>
      <c r="H71" s="3" t="s">
        <v>140</v>
      </c>
    </row>
    <row r="72" spans="2:8">
      <c r="B72" s="1" t="s">
        <v>136</v>
      </c>
      <c r="C72" s="2"/>
    </row>
    <row r="74" spans="2:8">
      <c r="B74" s="172" t="s">
        <v>9</v>
      </c>
      <c r="C74" s="3" t="s">
        <v>8</v>
      </c>
      <c r="D74" s="3" t="s">
        <v>7</v>
      </c>
      <c r="E74" s="3" t="s">
        <v>6</v>
      </c>
    </row>
    <row r="75" spans="2:8">
      <c r="B75" s="173"/>
      <c r="C75" s="3" t="s">
        <v>5</v>
      </c>
      <c r="D75" s="3" t="s">
        <v>139</v>
      </c>
      <c r="E75" s="3" t="s">
        <v>138</v>
      </c>
    </row>
    <row r="76" spans="2:8">
      <c r="B76" s="174"/>
      <c r="C76" s="3" t="s">
        <v>2</v>
      </c>
      <c r="D76" s="3" t="s">
        <v>4</v>
      </c>
      <c r="E76" s="3" t="s">
        <v>137</v>
      </c>
    </row>
    <row r="77" spans="2:8">
      <c r="B77" s="1" t="s">
        <v>136</v>
      </c>
    </row>
  </sheetData>
  <mergeCells count="21">
    <mergeCell ref="D51:D53"/>
    <mergeCell ref="B51:B53"/>
    <mergeCell ref="E63:G63"/>
    <mergeCell ref="E64:G64"/>
    <mergeCell ref="E62:G62"/>
    <mergeCell ref="E51:G51"/>
    <mergeCell ref="E52:G52"/>
    <mergeCell ref="E56:G56"/>
    <mergeCell ref="E55:G55"/>
    <mergeCell ref="E53:G53"/>
    <mergeCell ref="E57:G57"/>
    <mergeCell ref="E54:G54"/>
    <mergeCell ref="B74:B76"/>
    <mergeCell ref="B69:B71"/>
    <mergeCell ref="B59:B60"/>
    <mergeCell ref="E58:G58"/>
    <mergeCell ref="E59:G59"/>
    <mergeCell ref="B61:B64"/>
    <mergeCell ref="E65:G65"/>
    <mergeCell ref="E61:G61"/>
    <mergeCell ref="E60:G60"/>
  </mergeCells>
  <phoneticPr fontId="3"/>
  <pageMargins left="0.19685039370078741" right="0.19685039370078741" top="0.74803149606299213" bottom="0.55118110236220474" header="0.31496062992125984" footer="0.31496062992125984"/>
  <pageSetup paperSize="9" scale="95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A5A2-D371-4AB6-B225-1F9990F74E8E}">
  <dimension ref="B1:P68"/>
  <sheetViews>
    <sheetView topLeftCell="A17" workbookViewId="0">
      <selection activeCell="Q10" sqref="Q10"/>
    </sheetView>
  </sheetViews>
  <sheetFormatPr defaultColWidth="8.09765625" defaultRowHeight="19.2"/>
  <cols>
    <col min="1" max="1" width="1.796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10.296875" style="1" customWidth="1"/>
    <col min="11" max="16384" width="8.09765625" style="1"/>
  </cols>
  <sheetData>
    <row r="1" spans="2:15" ht="21.6">
      <c r="B1" s="23" t="s">
        <v>258</v>
      </c>
    </row>
    <row r="2" spans="2:15">
      <c r="B2" s="22" t="s">
        <v>257</v>
      </c>
    </row>
    <row r="3" spans="2:15" ht="18.899999999999999" customHeight="1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3" t="s">
        <v>256</v>
      </c>
      <c r="J3" s="3" t="s">
        <v>125</v>
      </c>
    </row>
    <row r="4" spans="2:15" ht="18.899999999999999" customHeight="1">
      <c r="B4" s="11" t="s">
        <v>124</v>
      </c>
      <c r="C4" s="13" t="s">
        <v>255</v>
      </c>
      <c r="D4" s="7">
        <v>48</v>
      </c>
      <c r="E4" s="7">
        <v>45</v>
      </c>
      <c r="F4" s="7">
        <f t="shared" ref="F4:F42" si="0">SUM(D4:E4)</f>
        <v>93</v>
      </c>
      <c r="G4" s="7">
        <v>27</v>
      </c>
      <c r="H4" s="19">
        <f t="shared" ref="H4:H42" si="1">F4-G4</f>
        <v>66</v>
      </c>
      <c r="I4" s="12">
        <v>12000</v>
      </c>
      <c r="J4" s="35">
        <v>14</v>
      </c>
    </row>
    <row r="5" spans="2:15" ht="18.899999999999999" customHeight="1">
      <c r="B5" s="11" t="s">
        <v>122</v>
      </c>
      <c r="C5" s="13" t="s">
        <v>51</v>
      </c>
      <c r="D5" s="3">
        <v>43</v>
      </c>
      <c r="E5" s="3">
        <v>41</v>
      </c>
      <c r="F5" s="7">
        <f t="shared" si="0"/>
        <v>84</v>
      </c>
      <c r="G5" s="3">
        <v>13</v>
      </c>
      <c r="H5" s="19">
        <f t="shared" si="1"/>
        <v>71</v>
      </c>
      <c r="I5" s="12">
        <v>8000</v>
      </c>
      <c r="J5" s="35">
        <v>9</v>
      </c>
    </row>
    <row r="6" spans="2:15" ht="18.899999999999999" customHeight="1">
      <c r="B6" s="11" t="s">
        <v>120</v>
      </c>
      <c r="C6" s="13" t="s">
        <v>233</v>
      </c>
      <c r="D6" s="3">
        <v>47</v>
      </c>
      <c r="E6" s="3">
        <v>50</v>
      </c>
      <c r="F6" s="7">
        <f t="shared" si="0"/>
        <v>97</v>
      </c>
      <c r="G6" s="3">
        <v>25</v>
      </c>
      <c r="H6" s="19">
        <f t="shared" si="1"/>
        <v>72</v>
      </c>
      <c r="I6" s="12">
        <v>5000</v>
      </c>
      <c r="J6" s="35">
        <v>22</v>
      </c>
    </row>
    <row r="7" spans="2:15" ht="18.899999999999999" customHeight="1">
      <c r="B7" s="11" t="s">
        <v>118</v>
      </c>
      <c r="C7" s="13" t="s">
        <v>254</v>
      </c>
      <c r="D7" s="3">
        <v>51</v>
      </c>
      <c r="E7" s="3">
        <v>50</v>
      </c>
      <c r="F7" s="7">
        <f t="shared" si="0"/>
        <v>101</v>
      </c>
      <c r="G7" s="3">
        <v>28</v>
      </c>
      <c r="H7" s="3">
        <f t="shared" si="1"/>
        <v>73</v>
      </c>
      <c r="I7" s="18">
        <v>4000</v>
      </c>
    </row>
    <row r="8" spans="2:15" ht="18.899999999999999" customHeight="1">
      <c r="B8" s="11" t="s">
        <v>115</v>
      </c>
      <c r="C8" s="13" t="s">
        <v>104</v>
      </c>
      <c r="D8" s="3">
        <v>55</v>
      </c>
      <c r="E8" s="3">
        <v>50</v>
      </c>
      <c r="F8" s="7">
        <f t="shared" si="0"/>
        <v>105</v>
      </c>
      <c r="G8" s="3">
        <v>32</v>
      </c>
      <c r="H8" s="3">
        <f t="shared" si="1"/>
        <v>73</v>
      </c>
      <c r="I8" s="12">
        <v>4000</v>
      </c>
      <c r="M8" s="2"/>
      <c r="N8" s="2"/>
      <c r="O8" s="2"/>
    </row>
    <row r="9" spans="2:15" ht="18.899999999999999" customHeight="1">
      <c r="B9" s="11" t="s">
        <v>113</v>
      </c>
      <c r="C9" s="13" t="s">
        <v>25</v>
      </c>
      <c r="D9" s="3">
        <v>52</v>
      </c>
      <c r="E9" s="3">
        <v>54</v>
      </c>
      <c r="F9" s="7">
        <f t="shared" si="0"/>
        <v>106</v>
      </c>
      <c r="G9" s="3">
        <v>33</v>
      </c>
      <c r="H9" s="3">
        <f t="shared" si="1"/>
        <v>73</v>
      </c>
      <c r="I9" s="12">
        <v>3000</v>
      </c>
      <c r="L9" s="2"/>
    </row>
    <row r="10" spans="2:15" ht="18.899999999999999" customHeight="1">
      <c r="B10" s="11" t="s">
        <v>112</v>
      </c>
      <c r="C10" s="43" t="s">
        <v>253</v>
      </c>
      <c r="D10" s="3">
        <v>58</v>
      </c>
      <c r="E10" s="3">
        <v>55</v>
      </c>
      <c r="F10" s="7">
        <f t="shared" si="0"/>
        <v>113</v>
      </c>
      <c r="G10" s="3">
        <v>40</v>
      </c>
      <c r="H10" s="3">
        <f t="shared" si="1"/>
        <v>73</v>
      </c>
      <c r="I10" s="18" t="s">
        <v>110</v>
      </c>
      <c r="L10" s="2"/>
    </row>
    <row r="11" spans="2:15" ht="18.899999999999999" customHeight="1">
      <c r="B11" s="11" t="s">
        <v>109</v>
      </c>
      <c r="C11" s="13" t="s">
        <v>252</v>
      </c>
      <c r="D11" s="3">
        <v>49</v>
      </c>
      <c r="E11" s="3">
        <v>48</v>
      </c>
      <c r="F11" s="7">
        <f t="shared" si="0"/>
        <v>97</v>
      </c>
      <c r="G11" s="3">
        <v>23</v>
      </c>
      <c r="H11" s="3">
        <f t="shared" si="1"/>
        <v>74</v>
      </c>
      <c r="I11" s="12">
        <v>3000</v>
      </c>
      <c r="L11" s="2"/>
    </row>
    <row r="12" spans="2:15" ht="18.899999999999999" customHeight="1">
      <c r="B12" s="11" t="s">
        <v>107</v>
      </c>
      <c r="C12" s="13" t="s">
        <v>80</v>
      </c>
      <c r="D12" s="3">
        <v>48</v>
      </c>
      <c r="E12" s="3">
        <v>46</v>
      </c>
      <c r="F12" s="7">
        <f t="shared" si="0"/>
        <v>94</v>
      </c>
      <c r="G12" s="3">
        <v>19</v>
      </c>
      <c r="H12" s="3">
        <f t="shared" si="1"/>
        <v>75</v>
      </c>
      <c r="I12" s="12">
        <v>3000</v>
      </c>
      <c r="L12" s="2"/>
    </row>
    <row r="13" spans="2:15" ht="18.899999999999999" customHeight="1">
      <c r="B13" s="11" t="s">
        <v>105</v>
      </c>
      <c r="C13" s="13" t="s">
        <v>251</v>
      </c>
      <c r="D13" s="3">
        <v>46</v>
      </c>
      <c r="E13" s="3">
        <v>49</v>
      </c>
      <c r="F13" s="7">
        <f t="shared" si="0"/>
        <v>95</v>
      </c>
      <c r="G13" s="3">
        <v>20</v>
      </c>
      <c r="H13" s="3">
        <f t="shared" si="1"/>
        <v>75</v>
      </c>
      <c r="I13" s="18" t="s">
        <v>208</v>
      </c>
      <c r="J13" s="2" t="s">
        <v>207</v>
      </c>
      <c r="L13" s="2"/>
    </row>
    <row r="14" spans="2:15" ht="18.899999999999999" customHeight="1">
      <c r="B14" s="3" t="s">
        <v>103</v>
      </c>
      <c r="C14" s="6" t="s">
        <v>24</v>
      </c>
      <c r="D14" s="3">
        <v>50</v>
      </c>
      <c r="E14" s="3">
        <v>47</v>
      </c>
      <c r="F14" s="7">
        <f t="shared" si="0"/>
        <v>97</v>
      </c>
      <c r="G14" s="3">
        <v>22</v>
      </c>
      <c r="H14" s="3">
        <f t="shared" si="1"/>
        <v>75</v>
      </c>
      <c r="I14" s="12"/>
    </row>
    <row r="15" spans="2:15" ht="18.899999999999999" customHeight="1">
      <c r="B15" s="3" t="s">
        <v>101</v>
      </c>
      <c r="C15" s="2" t="s">
        <v>232</v>
      </c>
      <c r="D15" s="3">
        <v>49</v>
      </c>
      <c r="E15" s="3">
        <v>53</v>
      </c>
      <c r="F15" s="7">
        <f t="shared" si="0"/>
        <v>102</v>
      </c>
      <c r="G15" s="3">
        <v>27</v>
      </c>
      <c r="H15" s="3">
        <f t="shared" si="1"/>
        <v>75</v>
      </c>
      <c r="I15" s="12"/>
    </row>
    <row r="16" spans="2:15" ht="18.899999999999999" customHeight="1">
      <c r="B16" s="3" t="s">
        <v>99</v>
      </c>
      <c r="C16" s="6" t="s">
        <v>250</v>
      </c>
      <c r="D16" s="3">
        <v>47</v>
      </c>
      <c r="E16" s="3">
        <v>49</v>
      </c>
      <c r="F16" s="7">
        <f t="shared" si="0"/>
        <v>96</v>
      </c>
      <c r="G16" s="3">
        <v>20</v>
      </c>
      <c r="H16" s="3">
        <f t="shared" si="1"/>
        <v>76</v>
      </c>
      <c r="I16" s="12"/>
      <c r="J16" s="2"/>
      <c r="L16" s="2"/>
    </row>
    <row r="17" spans="2:16" ht="18.899999999999999" customHeight="1">
      <c r="B17" s="3" t="s">
        <v>98</v>
      </c>
      <c r="C17" s="6" t="s">
        <v>230</v>
      </c>
      <c r="D17" s="3">
        <v>52</v>
      </c>
      <c r="E17" s="3">
        <v>49</v>
      </c>
      <c r="F17" s="7">
        <f t="shared" si="0"/>
        <v>101</v>
      </c>
      <c r="G17" s="3">
        <v>24</v>
      </c>
      <c r="H17" s="3">
        <f t="shared" si="1"/>
        <v>77</v>
      </c>
      <c r="I17" s="12"/>
      <c r="J17" s="2"/>
      <c r="K17" s="2"/>
      <c r="L17" s="2"/>
      <c r="M17" s="2"/>
      <c r="N17" s="2"/>
      <c r="O17" s="2"/>
    </row>
    <row r="18" spans="2:16" ht="18.899999999999999" customHeight="1">
      <c r="B18" s="11" t="s">
        <v>96</v>
      </c>
      <c r="C18" s="13" t="s">
        <v>249</v>
      </c>
      <c r="D18" s="3">
        <v>49</v>
      </c>
      <c r="E18" s="3">
        <v>49</v>
      </c>
      <c r="F18" s="7">
        <f t="shared" si="0"/>
        <v>98</v>
      </c>
      <c r="G18" s="3">
        <v>20</v>
      </c>
      <c r="H18" s="3">
        <f t="shared" si="1"/>
        <v>78</v>
      </c>
      <c r="I18" s="12">
        <v>2000</v>
      </c>
      <c r="M18" s="2"/>
    </row>
    <row r="19" spans="2:16" ht="18.899999999999999" customHeight="1">
      <c r="B19" s="3" t="s">
        <v>95</v>
      </c>
      <c r="C19" s="41" t="s">
        <v>248</v>
      </c>
      <c r="D19" s="3">
        <v>60</v>
      </c>
      <c r="E19" s="3">
        <v>53</v>
      </c>
      <c r="F19" s="7">
        <f t="shared" si="0"/>
        <v>113</v>
      </c>
      <c r="G19" s="3">
        <v>35</v>
      </c>
      <c r="H19" s="3">
        <f t="shared" si="1"/>
        <v>78</v>
      </c>
      <c r="I19" s="12"/>
      <c r="P19" s="17"/>
    </row>
    <row r="20" spans="2:16" ht="18.899999999999999" customHeight="1">
      <c r="B20" s="3" t="s">
        <v>94</v>
      </c>
      <c r="C20" s="6" t="s">
        <v>170</v>
      </c>
      <c r="D20" s="3">
        <v>44</v>
      </c>
      <c r="E20" s="3">
        <v>43</v>
      </c>
      <c r="F20" s="7">
        <f t="shared" si="0"/>
        <v>87</v>
      </c>
      <c r="G20" s="3">
        <v>8</v>
      </c>
      <c r="H20" s="3">
        <f t="shared" si="1"/>
        <v>79</v>
      </c>
      <c r="I20" s="12"/>
    </row>
    <row r="21" spans="2:16" ht="18.899999999999999" customHeight="1">
      <c r="B21" s="3" t="s">
        <v>93</v>
      </c>
      <c r="C21" s="15" t="s">
        <v>72</v>
      </c>
      <c r="D21" s="3">
        <v>49</v>
      </c>
      <c r="E21" s="3">
        <v>52</v>
      </c>
      <c r="F21" s="7">
        <f t="shared" si="0"/>
        <v>101</v>
      </c>
      <c r="G21" s="3">
        <v>22</v>
      </c>
      <c r="H21" s="3">
        <f t="shared" si="1"/>
        <v>79</v>
      </c>
      <c r="I21" s="12"/>
    </row>
    <row r="22" spans="2:16" ht="18.899999999999999" customHeight="1">
      <c r="B22" s="3" t="s">
        <v>92</v>
      </c>
      <c r="C22" s="6" t="s">
        <v>84</v>
      </c>
      <c r="D22" s="3">
        <v>51</v>
      </c>
      <c r="E22" s="3">
        <v>51</v>
      </c>
      <c r="F22" s="7">
        <f t="shared" si="0"/>
        <v>102</v>
      </c>
      <c r="G22" s="3">
        <v>23</v>
      </c>
      <c r="H22" s="3">
        <f t="shared" si="1"/>
        <v>79</v>
      </c>
      <c r="I22" s="12"/>
    </row>
    <row r="23" spans="2:16" ht="18.899999999999999" customHeight="1">
      <c r="B23" s="11" t="s">
        <v>90</v>
      </c>
      <c r="C23" s="11" t="s">
        <v>156</v>
      </c>
      <c r="D23" s="3">
        <v>45</v>
      </c>
      <c r="E23" s="3">
        <v>44</v>
      </c>
      <c r="F23" s="7">
        <f t="shared" si="0"/>
        <v>89</v>
      </c>
      <c r="G23" s="3">
        <v>8</v>
      </c>
      <c r="H23" s="3">
        <f t="shared" si="1"/>
        <v>81</v>
      </c>
      <c r="I23" s="12">
        <v>2000</v>
      </c>
    </row>
    <row r="24" spans="2:16" ht="18.899999999999999" customHeight="1">
      <c r="B24" s="3" t="s">
        <v>88</v>
      </c>
      <c r="C24" s="6" t="s">
        <v>247</v>
      </c>
      <c r="D24" s="3">
        <v>45</v>
      </c>
      <c r="E24" s="3">
        <v>52</v>
      </c>
      <c r="F24" s="7">
        <f t="shared" si="0"/>
        <v>97</v>
      </c>
      <c r="G24" s="3">
        <v>16</v>
      </c>
      <c r="H24" s="3">
        <f t="shared" si="1"/>
        <v>81</v>
      </c>
      <c r="I24" s="12"/>
    </row>
    <row r="25" spans="2:16" ht="18.899999999999999" customHeight="1">
      <c r="B25" s="3" t="s">
        <v>87</v>
      </c>
      <c r="C25" s="6" t="s">
        <v>153</v>
      </c>
      <c r="D25" s="3">
        <v>54</v>
      </c>
      <c r="E25" s="3">
        <v>49</v>
      </c>
      <c r="F25" s="7">
        <f t="shared" si="0"/>
        <v>103</v>
      </c>
      <c r="G25" s="3">
        <v>21</v>
      </c>
      <c r="H25" s="3">
        <f t="shared" si="1"/>
        <v>82</v>
      </c>
      <c r="I25" s="12"/>
    </row>
    <row r="26" spans="2:16" ht="18.899999999999999" customHeight="1">
      <c r="B26" s="3" t="s">
        <v>85</v>
      </c>
      <c r="C26" s="6" t="s">
        <v>162</v>
      </c>
      <c r="D26" s="3">
        <v>49</v>
      </c>
      <c r="E26" s="3">
        <v>59</v>
      </c>
      <c r="F26" s="7">
        <f t="shared" si="0"/>
        <v>108</v>
      </c>
      <c r="G26" s="3">
        <v>26</v>
      </c>
      <c r="H26" s="3">
        <f t="shared" si="1"/>
        <v>82</v>
      </c>
      <c r="I26" s="12"/>
    </row>
    <row r="27" spans="2:16" ht="18.899999999999999" customHeight="1">
      <c r="B27" s="3" t="s">
        <v>83</v>
      </c>
      <c r="C27" s="6" t="s">
        <v>246</v>
      </c>
      <c r="D27" s="3">
        <v>56</v>
      </c>
      <c r="E27" s="3">
        <v>56</v>
      </c>
      <c r="F27" s="7">
        <f t="shared" si="0"/>
        <v>112</v>
      </c>
      <c r="G27" s="3">
        <v>30</v>
      </c>
      <c r="H27" s="3">
        <f t="shared" si="1"/>
        <v>82</v>
      </c>
      <c r="I27" s="12"/>
    </row>
    <row r="28" spans="2:16" ht="18.899999999999999" customHeight="1">
      <c r="B28" s="11" t="s">
        <v>81</v>
      </c>
      <c r="C28" s="13" t="s">
        <v>245</v>
      </c>
      <c r="D28" s="3">
        <v>59</v>
      </c>
      <c r="E28" s="3">
        <v>55</v>
      </c>
      <c r="F28" s="7">
        <f t="shared" si="0"/>
        <v>114</v>
      </c>
      <c r="G28" s="3">
        <v>32</v>
      </c>
      <c r="H28" s="3">
        <f t="shared" si="1"/>
        <v>82</v>
      </c>
      <c r="I28" s="12">
        <v>2000</v>
      </c>
    </row>
    <row r="29" spans="2:16" ht="18.899999999999999" customHeight="1">
      <c r="B29" s="3" t="s">
        <v>79</v>
      </c>
      <c r="C29" s="6" t="s">
        <v>100</v>
      </c>
      <c r="D29" s="3">
        <v>54</v>
      </c>
      <c r="E29" s="3">
        <v>44</v>
      </c>
      <c r="F29" s="7">
        <f t="shared" si="0"/>
        <v>98</v>
      </c>
      <c r="G29" s="3">
        <v>15</v>
      </c>
      <c r="H29" s="3">
        <f t="shared" si="1"/>
        <v>83</v>
      </c>
      <c r="I29" s="12"/>
    </row>
    <row r="30" spans="2:16" ht="18.899999999999999" customHeight="1">
      <c r="B30" s="3" t="s">
        <v>78</v>
      </c>
      <c r="C30" s="41" t="s">
        <v>150</v>
      </c>
      <c r="D30" s="3">
        <v>64</v>
      </c>
      <c r="E30" s="3">
        <v>54</v>
      </c>
      <c r="F30" s="7">
        <f t="shared" si="0"/>
        <v>118</v>
      </c>
      <c r="G30" s="3">
        <v>35</v>
      </c>
      <c r="H30" s="3">
        <f t="shared" si="1"/>
        <v>83</v>
      </c>
      <c r="I30" s="12"/>
    </row>
    <row r="31" spans="2:16" ht="18.899999999999999" customHeight="1">
      <c r="B31" s="3" t="s">
        <v>76</v>
      </c>
      <c r="C31" s="2" t="s">
        <v>244</v>
      </c>
      <c r="D31" s="3">
        <v>57</v>
      </c>
      <c r="E31" s="3">
        <v>62</v>
      </c>
      <c r="F31" s="7">
        <f t="shared" si="0"/>
        <v>119</v>
      </c>
      <c r="G31" s="3">
        <v>36</v>
      </c>
      <c r="H31" s="3">
        <f t="shared" si="1"/>
        <v>83</v>
      </c>
      <c r="I31" s="12"/>
    </row>
    <row r="32" spans="2:16" ht="18.899999999999999" customHeight="1">
      <c r="B32" s="3" t="s">
        <v>75</v>
      </c>
      <c r="C32" s="3" t="s">
        <v>243</v>
      </c>
      <c r="D32" s="3">
        <v>49</v>
      </c>
      <c r="E32" s="3">
        <v>49</v>
      </c>
      <c r="F32" s="7">
        <f t="shared" si="0"/>
        <v>98</v>
      </c>
      <c r="G32" s="3">
        <v>14</v>
      </c>
      <c r="H32" s="16">
        <f t="shared" si="1"/>
        <v>84</v>
      </c>
      <c r="I32" s="12"/>
    </row>
    <row r="33" spans="2:9" ht="18.899999999999999" customHeight="1">
      <c r="B33" s="11" t="s">
        <v>73</v>
      </c>
      <c r="C33" s="42" t="s">
        <v>242</v>
      </c>
      <c r="D33" s="3">
        <v>57</v>
      </c>
      <c r="E33" s="3">
        <v>46</v>
      </c>
      <c r="F33" s="7">
        <f t="shared" si="0"/>
        <v>103</v>
      </c>
      <c r="G33" s="3">
        <v>19</v>
      </c>
      <c r="H33" s="3">
        <f t="shared" si="1"/>
        <v>84</v>
      </c>
      <c r="I33" s="12">
        <v>2000</v>
      </c>
    </row>
    <row r="34" spans="2:9" ht="18.899999999999999" customHeight="1">
      <c r="B34" s="3" t="s">
        <v>71</v>
      </c>
      <c r="C34" s="6" t="s">
        <v>59</v>
      </c>
      <c r="D34" s="3">
        <v>56</v>
      </c>
      <c r="E34" s="3">
        <v>51</v>
      </c>
      <c r="F34" s="7">
        <f t="shared" si="0"/>
        <v>107</v>
      </c>
      <c r="G34" s="3">
        <v>23</v>
      </c>
      <c r="H34" s="3">
        <f t="shared" si="1"/>
        <v>84</v>
      </c>
      <c r="I34" s="12"/>
    </row>
    <row r="35" spans="2:9" ht="18.899999999999999" customHeight="1">
      <c r="B35" s="3" t="s">
        <v>69</v>
      </c>
      <c r="C35" s="2" t="s">
        <v>241</v>
      </c>
      <c r="D35" s="3">
        <v>51</v>
      </c>
      <c r="E35" s="3">
        <v>50</v>
      </c>
      <c r="F35" s="7">
        <f t="shared" si="0"/>
        <v>101</v>
      </c>
      <c r="G35" s="3">
        <v>16</v>
      </c>
      <c r="H35" s="3">
        <f t="shared" si="1"/>
        <v>85</v>
      </c>
      <c r="I35" s="12"/>
    </row>
    <row r="36" spans="2:9" ht="18.899999999999999" customHeight="1">
      <c r="B36" s="3" t="s">
        <v>67</v>
      </c>
      <c r="C36" s="3" t="s">
        <v>240</v>
      </c>
      <c r="D36" s="3">
        <v>65</v>
      </c>
      <c r="E36" s="3">
        <v>56</v>
      </c>
      <c r="F36" s="7">
        <f t="shared" si="0"/>
        <v>121</v>
      </c>
      <c r="G36" s="3">
        <v>36</v>
      </c>
      <c r="H36" s="3">
        <f t="shared" si="1"/>
        <v>85</v>
      </c>
      <c r="I36" s="12"/>
    </row>
    <row r="37" spans="2:9" ht="18.899999999999999" customHeight="1">
      <c r="B37" s="3" t="s">
        <v>66</v>
      </c>
      <c r="C37" s="2" t="s">
        <v>239</v>
      </c>
      <c r="D37" s="3">
        <v>58</v>
      </c>
      <c r="E37" s="3">
        <v>50</v>
      </c>
      <c r="F37" s="7">
        <f t="shared" si="0"/>
        <v>108</v>
      </c>
      <c r="G37" s="3">
        <v>22</v>
      </c>
      <c r="H37" s="3">
        <f t="shared" si="1"/>
        <v>86</v>
      </c>
      <c r="I37" s="12"/>
    </row>
    <row r="38" spans="2:9" ht="18.899999999999999" customHeight="1">
      <c r="B38" s="11" t="s">
        <v>64</v>
      </c>
      <c r="C38" s="13" t="s">
        <v>165</v>
      </c>
      <c r="D38" s="3">
        <v>58</v>
      </c>
      <c r="E38" s="3">
        <v>52</v>
      </c>
      <c r="F38" s="7">
        <f t="shared" si="0"/>
        <v>110</v>
      </c>
      <c r="G38" s="3">
        <v>24</v>
      </c>
      <c r="H38" s="3">
        <f t="shared" si="1"/>
        <v>86</v>
      </c>
      <c r="I38" s="12">
        <v>2000</v>
      </c>
    </row>
    <row r="39" spans="2:9" ht="18.899999999999999" customHeight="1">
      <c r="B39" s="3" t="s">
        <v>62</v>
      </c>
      <c r="C39" s="2" t="s">
        <v>74</v>
      </c>
      <c r="D39" s="3">
        <v>51</v>
      </c>
      <c r="E39" s="3">
        <v>56</v>
      </c>
      <c r="F39" s="7">
        <f t="shared" si="0"/>
        <v>107</v>
      </c>
      <c r="G39" s="3">
        <v>20</v>
      </c>
      <c r="H39" s="3">
        <f t="shared" si="1"/>
        <v>87</v>
      </c>
      <c r="I39" s="12"/>
    </row>
    <row r="40" spans="2:9" ht="18.899999999999999" customHeight="1">
      <c r="B40" s="3" t="s">
        <v>60</v>
      </c>
      <c r="C40" s="41" t="s">
        <v>238</v>
      </c>
      <c r="D40" s="3">
        <v>65</v>
      </c>
      <c r="E40" s="3">
        <v>63</v>
      </c>
      <c r="F40" s="7">
        <f t="shared" si="0"/>
        <v>128</v>
      </c>
      <c r="G40" s="3">
        <v>38</v>
      </c>
      <c r="H40" s="3">
        <f t="shared" si="1"/>
        <v>90</v>
      </c>
      <c r="I40" s="12"/>
    </row>
    <row r="41" spans="2:9" ht="18.899999999999999" customHeight="1">
      <c r="B41" s="14" t="s">
        <v>56</v>
      </c>
      <c r="C41" s="13" t="s">
        <v>237</v>
      </c>
      <c r="D41" s="3">
        <v>59</v>
      </c>
      <c r="E41" s="3">
        <v>56</v>
      </c>
      <c r="F41" s="7">
        <f t="shared" si="0"/>
        <v>115</v>
      </c>
      <c r="G41" s="3">
        <v>24</v>
      </c>
      <c r="H41" s="3">
        <f t="shared" si="1"/>
        <v>91</v>
      </c>
      <c r="I41" s="12">
        <v>2000</v>
      </c>
    </row>
    <row r="42" spans="2:9" ht="18.899999999999999" customHeight="1">
      <c r="B42" s="14" t="s">
        <v>54</v>
      </c>
      <c r="C42" s="40" t="s">
        <v>236</v>
      </c>
      <c r="D42" s="3">
        <v>66</v>
      </c>
      <c r="E42" s="3">
        <v>64</v>
      </c>
      <c r="F42" s="7">
        <f t="shared" si="0"/>
        <v>130</v>
      </c>
      <c r="G42" s="3">
        <v>38</v>
      </c>
      <c r="H42" s="3">
        <f t="shared" si="1"/>
        <v>92</v>
      </c>
      <c r="I42" s="12">
        <v>1000</v>
      </c>
    </row>
    <row r="43" spans="2:9" ht="18.899999999999999" customHeight="1">
      <c r="B43" s="11" t="s">
        <v>52</v>
      </c>
      <c r="C43" s="11" t="s">
        <v>51</v>
      </c>
      <c r="D43" s="4"/>
      <c r="E43" s="4"/>
      <c r="F43" s="7">
        <v>84</v>
      </c>
      <c r="G43" s="4"/>
      <c r="H43" s="4"/>
      <c r="I43" s="20" t="s">
        <v>234</v>
      </c>
    </row>
    <row r="44" spans="2:9" ht="15.9" customHeight="1">
      <c r="B44" s="10"/>
      <c r="C44" s="10"/>
      <c r="D44" s="1"/>
      <c r="E44" s="1"/>
      <c r="F44" s="2">
        <f>SUM(F4:F42)</f>
        <v>4068</v>
      </c>
      <c r="G44" s="1">
        <f>+F44/39</f>
        <v>104.30769230769231</v>
      </c>
      <c r="H44" s="1"/>
      <c r="I44" s="2"/>
    </row>
    <row r="45" spans="2:9" ht="15.9" customHeight="1">
      <c r="B45" s="9" t="s">
        <v>49</v>
      </c>
    </row>
    <row r="46" spans="2:9" ht="18" customHeight="1">
      <c r="B46" s="8" t="s">
        <v>48</v>
      </c>
      <c r="C46" s="7" t="s">
        <v>170</v>
      </c>
      <c r="D46" s="3">
        <v>87</v>
      </c>
      <c r="E46" s="4" t="s">
        <v>234</v>
      </c>
      <c r="F46" s="39"/>
      <c r="G46" s="38"/>
    </row>
    <row r="47" spans="2:9" ht="18" customHeight="1">
      <c r="B47" s="5" t="s">
        <v>46</v>
      </c>
      <c r="C47" s="7" t="s">
        <v>235</v>
      </c>
      <c r="D47" s="3">
        <v>113</v>
      </c>
      <c r="E47" s="4" t="s">
        <v>234</v>
      </c>
      <c r="F47" s="39"/>
      <c r="G47" s="38"/>
    </row>
    <row r="48" spans="2:9" ht="18" customHeight="1">
      <c r="B48" s="167" t="s">
        <v>27</v>
      </c>
      <c r="C48" s="6" t="s">
        <v>233</v>
      </c>
      <c r="D48" s="179" t="s">
        <v>167</v>
      </c>
      <c r="E48" s="176" t="s">
        <v>149</v>
      </c>
      <c r="F48" s="177"/>
      <c r="G48" s="178"/>
    </row>
    <row r="49" spans="2:8" ht="18" customHeight="1">
      <c r="B49" s="167"/>
      <c r="C49" s="6" t="s">
        <v>72</v>
      </c>
      <c r="D49" s="180"/>
      <c r="E49" s="176" t="s">
        <v>149</v>
      </c>
      <c r="F49" s="177"/>
      <c r="G49" s="178"/>
    </row>
    <row r="50" spans="2:8" ht="18" customHeight="1">
      <c r="B50" s="5" t="s">
        <v>166</v>
      </c>
      <c r="C50" s="7" t="s">
        <v>232</v>
      </c>
      <c r="D50" s="27">
        <v>0.31944444444444448</v>
      </c>
      <c r="E50" s="176" t="s">
        <v>149</v>
      </c>
      <c r="F50" s="177"/>
      <c r="G50" s="178"/>
    </row>
    <row r="51" spans="2:8" ht="18" customHeight="1">
      <c r="B51" s="5" t="s">
        <v>41</v>
      </c>
      <c r="C51" s="7" t="s">
        <v>231</v>
      </c>
      <c r="D51" s="7">
        <v>-10</v>
      </c>
      <c r="E51" s="176" t="s">
        <v>149</v>
      </c>
      <c r="F51" s="177"/>
      <c r="G51" s="178"/>
    </row>
    <row r="52" spans="2:8" ht="18" customHeight="1">
      <c r="B52" s="5" t="s">
        <v>39</v>
      </c>
      <c r="C52" s="7" t="s">
        <v>230</v>
      </c>
      <c r="D52" s="7">
        <v>-3</v>
      </c>
      <c r="E52" s="176" t="s">
        <v>149</v>
      </c>
      <c r="F52" s="177"/>
      <c r="G52" s="178"/>
    </row>
    <row r="53" spans="2:8" ht="18" customHeight="1">
      <c r="B53" s="4" t="s">
        <v>163</v>
      </c>
      <c r="C53" s="7" t="s">
        <v>84</v>
      </c>
      <c r="D53" s="3" t="s">
        <v>35</v>
      </c>
      <c r="E53" s="176" t="s">
        <v>149</v>
      </c>
      <c r="F53" s="177"/>
      <c r="G53" s="178"/>
    </row>
    <row r="54" spans="2:8" ht="18" customHeight="1">
      <c r="B54" s="37" t="s">
        <v>32</v>
      </c>
      <c r="C54" s="7" t="s">
        <v>156</v>
      </c>
      <c r="D54" s="3">
        <v>1</v>
      </c>
      <c r="E54" s="176" t="s">
        <v>149</v>
      </c>
      <c r="F54" s="177"/>
      <c r="G54" s="178"/>
    </row>
    <row r="55" spans="2:8" ht="18" customHeight="1">
      <c r="B55" s="182" t="s">
        <v>229</v>
      </c>
      <c r="C55" s="6" t="s">
        <v>228</v>
      </c>
      <c r="D55" s="3">
        <v>1</v>
      </c>
      <c r="E55" s="176" t="s">
        <v>149</v>
      </c>
      <c r="F55" s="177"/>
      <c r="G55" s="178"/>
    </row>
    <row r="56" spans="2:8" ht="18" customHeight="1">
      <c r="B56" s="183"/>
      <c r="C56" s="6" t="s">
        <v>150</v>
      </c>
      <c r="D56" s="3">
        <v>1</v>
      </c>
      <c r="E56" s="176" t="s">
        <v>149</v>
      </c>
      <c r="F56" s="177"/>
      <c r="G56" s="178"/>
    </row>
    <row r="57" spans="2:8" ht="18" customHeight="1">
      <c r="D57" s="1"/>
      <c r="E57" s="1"/>
      <c r="F57" s="1"/>
      <c r="G57" s="1"/>
    </row>
    <row r="58" spans="2:8" ht="18" customHeight="1">
      <c r="D58" s="1"/>
      <c r="E58" s="1"/>
      <c r="F58" s="1"/>
      <c r="G58" s="1"/>
    </row>
    <row r="59" spans="2:8" ht="18" customHeight="1">
      <c r="D59" s="1"/>
      <c r="E59" s="1"/>
      <c r="F59" s="1"/>
      <c r="G59" s="1"/>
    </row>
    <row r="60" spans="2:8">
      <c r="B60" s="171" t="s">
        <v>21</v>
      </c>
      <c r="C60" s="3" t="s">
        <v>8</v>
      </c>
      <c r="D60" s="3" t="s">
        <v>147</v>
      </c>
      <c r="E60" s="3" t="s">
        <v>7</v>
      </c>
      <c r="F60" s="3" t="s">
        <v>227</v>
      </c>
      <c r="G60" s="3" t="s">
        <v>6</v>
      </c>
      <c r="H60" s="36"/>
    </row>
    <row r="61" spans="2:8">
      <c r="B61" s="171"/>
      <c r="C61" s="3" t="s">
        <v>5</v>
      </c>
      <c r="D61" s="3" t="s">
        <v>138</v>
      </c>
      <c r="E61" s="3" t="s">
        <v>4</v>
      </c>
      <c r="F61" s="3" t="s">
        <v>4</v>
      </c>
      <c r="G61" s="3" t="s">
        <v>14</v>
      </c>
      <c r="H61" s="36"/>
    </row>
    <row r="62" spans="2:8">
      <c r="B62" s="171"/>
      <c r="C62" s="3" t="s">
        <v>2</v>
      </c>
      <c r="D62" s="3" t="s">
        <v>226</v>
      </c>
      <c r="E62" s="3" t="s">
        <v>143</v>
      </c>
      <c r="F62" s="3" t="s">
        <v>225</v>
      </c>
      <c r="G62" s="3" t="s">
        <v>224</v>
      </c>
      <c r="H62" s="36"/>
    </row>
    <row r="63" spans="2:8">
      <c r="B63" s="1" t="s">
        <v>218</v>
      </c>
      <c r="C63" s="2"/>
    </row>
    <row r="65" spans="2:5">
      <c r="B65" s="172" t="s">
        <v>9</v>
      </c>
      <c r="C65" s="3" t="s">
        <v>8</v>
      </c>
      <c r="D65" s="3" t="s">
        <v>223</v>
      </c>
      <c r="E65" s="3" t="s">
        <v>222</v>
      </c>
    </row>
    <row r="66" spans="2:5">
      <c r="B66" s="173"/>
      <c r="C66" s="3" t="s">
        <v>5</v>
      </c>
      <c r="D66" s="3" t="s">
        <v>4</v>
      </c>
      <c r="E66" s="3" t="s">
        <v>221</v>
      </c>
    </row>
    <row r="67" spans="2:5">
      <c r="B67" s="174"/>
      <c r="C67" s="3" t="s">
        <v>2</v>
      </c>
      <c r="D67" s="3" t="s">
        <v>220</v>
      </c>
      <c r="E67" s="3" t="s">
        <v>219</v>
      </c>
    </row>
    <row r="68" spans="2:5">
      <c r="B68" s="1" t="s">
        <v>218</v>
      </c>
    </row>
  </sheetData>
  <mergeCells count="14">
    <mergeCell ref="B48:B49"/>
    <mergeCell ref="D48:D49"/>
    <mergeCell ref="E48:G48"/>
    <mergeCell ref="E49:G49"/>
    <mergeCell ref="E50:G50"/>
    <mergeCell ref="B60:B62"/>
    <mergeCell ref="B65:B67"/>
    <mergeCell ref="B55:B56"/>
    <mergeCell ref="E55:G55"/>
    <mergeCell ref="E51:G51"/>
    <mergeCell ref="E52:G52"/>
    <mergeCell ref="E53:G53"/>
    <mergeCell ref="E54:G54"/>
    <mergeCell ref="E56:G56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0364-4B89-40CE-ACFF-717C45C590C6}">
  <dimension ref="A1"/>
  <sheetViews>
    <sheetView workbookViewId="0">
      <selection activeCell="Q10" sqref="Q10"/>
    </sheetView>
  </sheetViews>
  <sheetFormatPr defaultRowHeight="18"/>
  <cols>
    <col min="1" max="16384" width="8.796875" style="24"/>
  </cols>
  <sheetData/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D1FA-65EF-4A01-B075-ED9754874F3E}">
  <dimension ref="B1:P81"/>
  <sheetViews>
    <sheetView topLeftCell="A31" zoomScaleNormal="100" workbookViewId="0">
      <selection activeCell="Q10" sqref="Q10"/>
    </sheetView>
  </sheetViews>
  <sheetFormatPr defaultColWidth="8.09765625" defaultRowHeight="19.2"/>
  <cols>
    <col min="1" max="1" width="0.59765625" style="1" customWidth="1"/>
    <col min="2" max="2" width="10.59765625" style="1" customWidth="1"/>
    <col min="3" max="3" width="12.59765625" style="1" customWidth="1"/>
    <col min="4" max="8" width="8.69921875" style="2" customWidth="1"/>
    <col min="9" max="9" width="10.8984375" style="1" customWidth="1"/>
    <col min="10" max="10" width="8.796875" style="1" customWidth="1"/>
    <col min="11" max="16384" width="8.09765625" style="1"/>
  </cols>
  <sheetData>
    <row r="1" spans="2:15" ht="21.6">
      <c r="B1" s="23" t="s">
        <v>286</v>
      </c>
    </row>
    <row r="2" spans="2:15">
      <c r="B2" s="22" t="s">
        <v>285</v>
      </c>
    </row>
    <row r="3" spans="2:15" ht="18.899999999999999" customHeight="1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3" t="s">
        <v>256</v>
      </c>
      <c r="J3" s="3" t="s">
        <v>284</v>
      </c>
    </row>
    <row r="4" spans="2:15" ht="18.899999999999999" customHeight="1">
      <c r="B4" s="11" t="s">
        <v>124</v>
      </c>
      <c r="C4" s="13" t="s">
        <v>164</v>
      </c>
      <c r="D4" s="7">
        <v>49</v>
      </c>
      <c r="E4" s="7">
        <v>45</v>
      </c>
      <c r="F4" s="7">
        <f t="shared" ref="F4:F35" si="0">SUM(D4:E4)</f>
        <v>94</v>
      </c>
      <c r="G4" s="7">
        <v>27</v>
      </c>
      <c r="H4" s="19">
        <f t="shared" ref="H4:H35" si="1">F4-G4</f>
        <v>67</v>
      </c>
      <c r="I4" s="12">
        <v>12000</v>
      </c>
      <c r="J4" s="35">
        <v>15</v>
      </c>
    </row>
    <row r="5" spans="2:15" ht="18.899999999999999" customHeight="1">
      <c r="B5" s="11" t="s">
        <v>122</v>
      </c>
      <c r="C5" s="13" t="s">
        <v>283</v>
      </c>
      <c r="D5" s="3">
        <v>41</v>
      </c>
      <c r="E5" s="3">
        <v>43</v>
      </c>
      <c r="F5" s="7">
        <f t="shared" si="0"/>
        <v>84</v>
      </c>
      <c r="G5" s="3">
        <v>16</v>
      </c>
      <c r="H5" s="19">
        <f t="shared" si="1"/>
        <v>68</v>
      </c>
      <c r="I5" s="12">
        <v>8000</v>
      </c>
      <c r="J5" s="35">
        <v>9</v>
      </c>
    </row>
    <row r="6" spans="2:15" ht="18.899999999999999" customHeight="1">
      <c r="B6" s="11" t="s">
        <v>120</v>
      </c>
      <c r="C6" s="13" t="s">
        <v>237</v>
      </c>
      <c r="D6" s="3">
        <v>48</v>
      </c>
      <c r="E6" s="3">
        <v>47</v>
      </c>
      <c r="F6" s="7">
        <f t="shared" si="0"/>
        <v>95</v>
      </c>
      <c r="G6" s="3">
        <v>24</v>
      </c>
      <c r="H6" s="19">
        <f t="shared" si="1"/>
        <v>71</v>
      </c>
      <c r="I6" s="12">
        <v>5000</v>
      </c>
      <c r="J6" s="35">
        <v>16</v>
      </c>
    </row>
    <row r="7" spans="2:15" ht="18.899999999999999" customHeight="1">
      <c r="B7" s="11" t="s">
        <v>118</v>
      </c>
      <c r="C7" s="13" t="s">
        <v>162</v>
      </c>
      <c r="D7" s="3">
        <v>48</v>
      </c>
      <c r="E7" s="3">
        <v>49</v>
      </c>
      <c r="F7" s="7">
        <f t="shared" si="0"/>
        <v>97</v>
      </c>
      <c r="G7" s="3">
        <v>26</v>
      </c>
      <c r="H7" s="19">
        <f t="shared" si="1"/>
        <v>71</v>
      </c>
      <c r="I7" s="18">
        <v>4000</v>
      </c>
    </row>
    <row r="8" spans="2:15" ht="18.899999999999999" customHeight="1">
      <c r="B8" s="11" t="s">
        <v>115</v>
      </c>
      <c r="C8" s="13" t="s">
        <v>51</v>
      </c>
      <c r="D8" s="3">
        <v>39</v>
      </c>
      <c r="E8" s="3">
        <v>42</v>
      </c>
      <c r="F8" s="7">
        <f t="shared" si="0"/>
        <v>81</v>
      </c>
      <c r="G8" s="3">
        <v>9</v>
      </c>
      <c r="H8" s="3">
        <f t="shared" si="1"/>
        <v>72</v>
      </c>
      <c r="I8" s="12">
        <v>4000</v>
      </c>
      <c r="M8" s="2"/>
      <c r="N8" s="2"/>
      <c r="O8" s="2"/>
    </row>
    <row r="9" spans="2:15" ht="18.899999999999999" customHeight="1">
      <c r="B9" s="11" t="s">
        <v>113</v>
      </c>
      <c r="C9" s="13" t="s">
        <v>100</v>
      </c>
      <c r="D9" s="3">
        <v>47</v>
      </c>
      <c r="E9" s="3">
        <v>42</v>
      </c>
      <c r="F9" s="7">
        <f t="shared" si="0"/>
        <v>89</v>
      </c>
      <c r="G9" s="3">
        <v>15</v>
      </c>
      <c r="H9" s="3">
        <f t="shared" si="1"/>
        <v>74</v>
      </c>
      <c r="I9" s="12">
        <v>3000</v>
      </c>
      <c r="L9" s="2"/>
    </row>
    <row r="10" spans="2:15" ht="18.899999999999999" customHeight="1">
      <c r="B10" s="11" t="s">
        <v>112</v>
      </c>
      <c r="C10" s="13" t="s">
        <v>241</v>
      </c>
      <c r="D10" s="3">
        <v>45</v>
      </c>
      <c r="E10" s="3">
        <v>45</v>
      </c>
      <c r="F10" s="7">
        <f t="shared" si="0"/>
        <v>90</v>
      </c>
      <c r="G10" s="3">
        <v>16</v>
      </c>
      <c r="H10" s="3">
        <f t="shared" si="1"/>
        <v>74</v>
      </c>
      <c r="I10" s="18">
        <v>3000</v>
      </c>
      <c r="L10" s="2"/>
    </row>
    <row r="11" spans="2:15" ht="18.899999999999999" customHeight="1">
      <c r="B11" s="11" t="s">
        <v>109</v>
      </c>
      <c r="C11" s="13" t="s">
        <v>250</v>
      </c>
      <c r="D11" s="3">
        <v>45</v>
      </c>
      <c r="E11" s="3">
        <v>49</v>
      </c>
      <c r="F11" s="7">
        <f t="shared" si="0"/>
        <v>94</v>
      </c>
      <c r="G11" s="3">
        <v>20</v>
      </c>
      <c r="H11" s="3">
        <f t="shared" si="1"/>
        <v>74</v>
      </c>
      <c r="I11" s="12">
        <v>3000</v>
      </c>
      <c r="L11" s="2"/>
    </row>
    <row r="12" spans="2:15" ht="18.899999999999999" customHeight="1">
      <c r="B12" s="11" t="s">
        <v>107</v>
      </c>
      <c r="C12" s="13" t="s">
        <v>80</v>
      </c>
      <c r="D12" s="3">
        <v>45</v>
      </c>
      <c r="E12" s="3">
        <v>49</v>
      </c>
      <c r="F12" s="7">
        <f t="shared" si="0"/>
        <v>94</v>
      </c>
      <c r="G12" s="3">
        <v>19</v>
      </c>
      <c r="H12" s="3">
        <f t="shared" si="1"/>
        <v>75</v>
      </c>
      <c r="I12" s="12">
        <v>3000</v>
      </c>
      <c r="L12" s="2"/>
    </row>
    <row r="13" spans="2:15" ht="18.899999999999999" customHeight="1">
      <c r="B13" s="11" t="s">
        <v>105</v>
      </c>
      <c r="C13" s="13" t="s">
        <v>84</v>
      </c>
      <c r="D13" s="3">
        <v>49</v>
      </c>
      <c r="E13" s="3">
        <v>50</v>
      </c>
      <c r="F13" s="7">
        <f t="shared" si="0"/>
        <v>99</v>
      </c>
      <c r="G13" s="3">
        <v>23</v>
      </c>
      <c r="H13" s="3">
        <f t="shared" si="1"/>
        <v>76</v>
      </c>
      <c r="I13" s="18">
        <v>2000</v>
      </c>
      <c r="J13" s="2"/>
      <c r="L13" s="2"/>
    </row>
    <row r="14" spans="2:15" ht="18.899999999999999" customHeight="1">
      <c r="B14" s="3" t="s">
        <v>103</v>
      </c>
      <c r="C14" s="6" t="s">
        <v>159</v>
      </c>
      <c r="D14" s="3">
        <v>49</v>
      </c>
      <c r="E14" s="3">
        <v>51</v>
      </c>
      <c r="F14" s="7">
        <f t="shared" si="0"/>
        <v>100</v>
      </c>
      <c r="G14" s="3">
        <v>24</v>
      </c>
      <c r="H14" s="3">
        <f t="shared" si="1"/>
        <v>76</v>
      </c>
      <c r="I14" s="12"/>
      <c r="L14" s="2"/>
    </row>
    <row r="15" spans="2:15" ht="18.899999999999999" customHeight="1">
      <c r="B15" s="11" t="s">
        <v>282</v>
      </c>
      <c r="C15" s="42" t="s">
        <v>245</v>
      </c>
      <c r="D15" s="3">
        <v>55</v>
      </c>
      <c r="E15" s="3">
        <v>54</v>
      </c>
      <c r="F15" s="7">
        <f t="shared" si="0"/>
        <v>109</v>
      </c>
      <c r="G15" s="3">
        <v>32</v>
      </c>
      <c r="H15" s="3">
        <f t="shared" si="1"/>
        <v>77</v>
      </c>
      <c r="I15" s="12" t="s">
        <v>207</v>
      </c>
    </row>
    <row r="16" spans="2:15" ht="18.899999999999999" customHeight="1">
      <c r="B16" s="3" t="s">
        <v>99</v>
      </c>
      <c r="C16" s="6" t="s">
        <v>156</v>
      </c>
      <c r="D16" s="3">
        <v>42</v>
      </c>
      <c r="E16" s="3">
        <v>44</v>
      </c>
      <c r="F16" s="7">
        <f t="shared" si="0"/>
        <v>86</v>
      </c>
      <c r="G16" s="3">
        <v>8</v>
      </c>
      <c r="H16" s="3">
        <f t="shared" si="1"/>
        <v>78</v>
      </c>
      <c r="I16" s="12"/>
      <c r="J16" s="2"/>
      <c r="L16" s="2"/>
    </row>
    <row r="17" spans="2:16" ht="18.899999999999999" customHeight="1">
      <c r="B17" s="3" t="s">
        <v>98</v>
      </c>
      <c r="C17" s="6" t="s">
        <v>281</v>
      </c>
      <c r="D17" s="3">
        <v>45</v>
      </c>
      <c r="E17" s="3">
        <v>50</v>
      </c>
      <c r="F17" s="7">
        <f t="shared" si="0"/>
        <v>95</v>
      </c>
      <c r="G17" s="3">
        <v>17</v>
      </c>
      <c r="H17" s="3">
        <f t="shared" si="1"/>
        <v>78</v>
      </c>
      <c r="I17" s="12"/>
      <c r="J17" s="2"/>
      <c r="K17" s="2"/>
      <c r="L17" s="2"/>
      <c r="M17" s="2"/>
      <c r="N17" s="2"/>
      <c r="O17" s="2"/>
    </row>
    <row r="18" spans="2:16" ht="18.899999999999999" customHeight="1">
      <c r="B18" s="11" t="s">
        <v>96</v>
      </c>
      <c r="C18" s="13" t="s">
        <v>280</v>
      </c>
      <c r="D18" s="3">
        <v>50</v>
      </c>
      <c r="E18" s="3">
        <v>45</v>
      </c>
      <c r="F18" s="7">
        <f t="shared" si="0"/>
        <v>95</v>
      </c>
      <c r="G18" s="3">
        <v>17</v>
      </c>
      <c r="H18" s="3">
        <f t="shared" si="1"/>
        <v>78</v>
      </c>
      <c r="I18" s="12">
        <v>2000</v>
      </c>
      <c r="M18" s="2"/>
    </row>
    <row r="19" spans="2:16" ht="18.899999999999999" customHeight="1">
      <c r="B19" s="3" t="s">
        <v>95</v>
      </c>
      <c r="C19" s="2" t="s">
        <v>74</v>
      </c>
      <c r="D19" s="3">
        <v>48</v>
      </c>
      <c r="E19" s="3">
        <v>50</v>
      </c>
      <c r="F19" s="7">
        <f t="shared" si="0"/>
        <v>98</v>
      </c>
      <c r="G19" s="3">
        <v>20</v>
      </c>
      <c r="H19" s="3">
        <f t="shared" si="1"/>
        <v>78</v>
      </c>
      <c r="I19" s="12"/>
      <c r="P19" s="17"/>
    </row>
    <row r="20" spans="2:16" ht="18.899999999999999" customHeight="1">
      <c r="B20" s="3" t="s">
        <v>94</v>
      </c>
      <c r="C20" s="15" t="s">
        <v>72</v>
      </c>
      <c r="D20" s="3">
        <v>50</v>
      </c>
      <c r="E20" s="3">
        <v>50</v>
      </c>
      <c r="F20" s="7">
        <f t="shared" si="0"/>
        <v>100</v>
      </c>
      <c r="G20" s="3">
        <v>22</v>
      </c>
      <c r="H20" s="3">
        <f t="shared" si="1"/>
        <v>78</v>
      </c>
      <c r="I20" s="12"/>
    </row>
    <row r="21" spans="2:16" ht="18.899999999999999" customHeight="1">
      <c r="B21" s="3" t="s">
        <v>93</v>
      </c>
      <c r="C21" s="2" t="s">
        <v>279</v>
      </c>
      <c r="D21" s="3">
        <v>50</v>
      </c>
      <c r="E21" s="3">
        <v>56</v>
      </c>
      <c r="F21" s="7">
        <f t="shared" si="0"/>
        <v>106</v>
      </c>
      <c r="G21" s="3">
        <v>28</v>
      </c>
      <c r="H21" s="3">
        <f t="shared" si="1"/>
        <v>78</v>
      </c>
      <c r="I21" s="12"/>
    </row>
    <row r="22" spans="2:16" ht="18.899999999999999" customHeight="1">
      <c r="B22" s="3" t="s">
        <v>92</v>
      </c>
      <c r="C22" s="6" t="s">
        <v>262</v>
      </c>
      <c r="D22" s="3">
        <v>52</v>
      </c>
      <c r="E22" s="3">
        <v>48</v>
      </c>
      <c r="F22" s="7">
        <f t="shared" si="0"/>
        <v>100</v>
      </c>
      <c r="G22" s="3">
        <v>21</v>
      </c>
      <c r="H22" s="3">
        <f t="shared" si="1"/>
        <v>79</v>
      </c>
      <c r="I22" s="12"/>
    </row>
    <row r="23" spans="2:16" ht="18.899999999999999" customHeight="1">
      <c r="B23" s="11" t="s">
        <v>90</v>
      </c>
      <c r="C23" s="11" t="s">
        <v>230</v>
      </c>
      <c r="D23" s="3">
        <v>52</v>
      </c>
      <c r="E23" s="3">
        <v>52</v>
      </c>
      <c r="F23" s="7">
        <f t="shared" si="0"/>
        <v>104</v>
      </c>
      <c r="G23" s="3">
        <v>24</v>
      </c>
      <c r="H23" s="3">
        <f t="shared" si="1"/>
        <v>80</v>
      </c>
      <c r="I23" s="12">
        <v>2000</v>
      </c>
    </row>
    <row r="24" spans="2:16" ht="18.899999999999999" customHeight="1">
      <c r="B24" s="3" t="s">
        <v>88</v>
      </c>
      <c r="C24" s="6" t="s">
        <v>68</v>
      </c>
      <c r="D24" s="3">
        <v>55</v>
      </c>
      <c r="E24" s="3">
        <v>49</v>
      </c>
      <c r="F24" s="7">
        <f t="shared" si="0"/>
        <v>104</v>
      </c>
      <c r="G24" s="3">
        <v>24</v>
      </c>
      <c r="H24" s="3">
        <f t="shared" si="1"/>
        <v>80</v>
      </c>
      <c r="I24" s="12"/>
    </row>
    <row r="25" spans="2:16" ht="18.899999999999999" customHeight="1">
      <c r="B25" s="3" t="s">
        <v>87</v>
      </c>
      <c r="C25" s="6" t="s">
        <v>278</v>
      </c>
      <c r="D25" s="3">
        <v>54</v>
      </c>
      <c r="E25" s="3">
        <v>54</v>
      </c>
      <c r="F25" s="7">
        <f t="shared" si="0"/>
        <v>108</v>
      </c>
      <c r="G25" s="3">
        <v>28</v>
      </c>
      <c r="H25" s="3">
        <f t="shared" si="1"/>
        <v>80</v>
      </c>
      <c r="I25" s="12"/>
    </row>
    <row r="26" spans="2:16" ht="18.899999999999999" customHeight="1">
      <c r="B26" s="3" t="s">
        <v>85</v>
      </c>
      <c r="C26" s="6" t="s">
        <v>277</v>
      </c>
      <c r="D26" s="3">
        <v>57</v>
      </c>
      <c r="E26" s="3">
        <v>59</v>
      </c>
      <c r="F26" s="7">
        <f t="shared" si="0"/>
        <v>116</v>
      </c>
      <c r="G26" s="3">
        <v>36</v>
      </c>
      <c r="H26" s="3">
        <f t="shared" si="1"/>
        <v>80</v>
      </c>
      <c r="I26" s="12"/>
    </row>
    <row r="27" spans="2:16" ht="18.899999999999999" customHeight="1">
      <c r="B27" s="3" t="s">
        <v>83</v>
      </c>
      <c r="C27" s="6" t="s">
        <v>170</v>
      </c>
      <c r="D27" s="3">
        <v>44</v>
      </c>
      <c r="E27" s="3">
        <v>45</v>
      </c>
      <c r="F27" s="7">
        <f t="shared" si="0"/>
        <v>89</v>
      </c>
      <c r="G27" s="3">
        <v>8</v>
      </c>
      <c r="H27" s="3">
        <f t="shared" si="1"/>
        <v>81</v>
      </c>
      <c r="I27" s="12"/>
    </row>
    <row r="28" spans="2:16" ht="18.899999999999999" customHeight="1">
      <c r="B28" s="11" t="s">
        <v>81</v>
      </c>
      <c r="C28" s="43" t="s">
        <v>45</v>
      </c>
      <c r="D28" s="3">
        <v>53</v>
      </c>
      <c r="E28" s="3">
        <v>55</v>
      </c>
      <c r="F28" s="7">
        <f t="shared" si="0"/>
        <v>108</v>
      </c>
      <c r="G28" s="3">
        <v>27</v>
      </c>
      <c r="H28" s="3">
        <f t="shared" si="1"/>
        <v>81</v>
      </c>
      <c r="I28" s="12">
        <v>2000</v>
      </c>
    </row>
    <row r="29" spans="2:16" ht="18.899999999999999" customHeight="1">
      <c r="B29" s="3" t="s">
        <v>79</v>
      </c>
      <c r="C29" s="6" t="s">
        <v>251</v>
      </c>
      <c r="D29" s="3">
        <v>55</v>
      </c>
      <c r="E29" s="3">
        <v>47</v>
      </c>
      <c r="F29" s="7">
        <f t="shared" si="0"/>
        <v>102</v>
      </c>
      <c r="G29" s="3">
        <v>20</v>
      </c>
      <c r="H29" s="3">
        <f t="shared" si="1"/>
        <v>82</v>
      </c>
      <c r="I29" s="12"/>
    </row>
    <row r="30" spans="2:16" ht="18.899999999999999" customHeight="1">
      <c r="B30" s="3" t="s">
        <v>78</v>
      </c>
      <c r="C30" s="3" t="s">
        <v>243</v>
      </c>
      <c r="D30" s="3">
        <v>50</v>
      </c>
      <c r="E30" s="3">
        <v>47</v>
      </c>
      <c r="F30" s="7">
        <f t="shared" si="0"/>
        <v>97</v>
      </c>
      <c r="G30" s="3">
        <v>14</v>
      </c>
      <c r="H30" s="3">
        <f t="shared" si="1"/>
        <v>83</v>
      </c>
      <c r="I30" s="12"/>
    </row>
    <row r="31" spans="2:16" ht="18.899999999999999" customHeight="1">
      <c r="B31" s="3" t="s">
        <v>76</v>
      </c>
      <c r="C31" s="2" t="s">
        <v>276</v>
      </c>
      <c r="D31" s="3">
        <v>50</v>
      </c>
      <c r="E31" s="3">
        <v>56</v>
      </c>
      <c r="F31" s="7">
        <f t="shared" si="0"/>
        <v>106</v>
      </c>
      <c r="G31" s="3">
        <v>23</v>
      </c>
      <c r="H31" s="3">
        <f t="shared" si="1"/>
        <v>83</v>
      </c>
      <c r="I31" s="12"/>
    </row>
    <row r="32" spans="2:16" ht="18.899999999999999" customHeight="1">
      <c r="B32" s="46" t="s">
        <v>75</v>
      </c>
      <c r="C32" s="3" t="s">
        <v>242</v>
      </c>
      <c r="D32" s="45">
        <v>53</v>
      </c>
      <c r="E32" s="3">
        <v>50</v>
      </c>
      <c r="F32" s="7">
        <f t="shared" si="0"/>
        <v>103</v>
      </c>
      <c r="G32" s="3">
        <v>19</v>
      </c>
      <c r="H32" s="16">
        <f t="shared" si="1"/>
        <v>84</v>
      </c>
      <c r="I32" s="12"/>
    </row>
    <row r="33" spans="2:9" ht="18.899999999999999" customHeight="1">
      <c r="B33" s="11" t="s">
        <v>73</v>
      </c>
      <c r="C33" s="42" t="s">
        <v>36</v>
      </c>
      <c r="D33" s="3">
        <v>53</v>
      </c>
      <c r="E33" s="3">
        <v>53</v>
      </c>
      <c r="F33" s="7">
        <f t="shared" si="0"/>
        <v>106</v>
      </c>
      <c r="G33" s="3">
        <v>22</v>
      </c>
      <c r="H33" s="3">
        <f t="shared" si="1"/>
        <v>84</v>
      </c>
      <c r="I33" s="12">
        <v>2000</v>
      </c>
    </row>
    <row r="34" spans="2:9" ht="18.899999999999999" customHeight="1">
      <c r="B34" s="3" t="s">
        <v>71</v>
      </c>
      <c r="C34" s="6" t="s">
        <v>232</v>
      </c>
      <c r="D34" s="3">
        <v>53</v>
      </c>
      <c r="E34" s="3">
        <v>58</v>
      </c>
      <c r="F34" s="7">
        <f t="shared" si="0"/>
        <v>111</v>
      </c>
      <c r="G34" s="3">
        <v>27</v>
      </c>
      <c r="H34" s="3">
        <f t="shared" si="1"/>
        <v>84</v>
      </c>
      <c r="I34" s="12"/>
    </row>
    <row r="35" spans="2:9" ht="18.899999999999999" customHeight="1">
      <c r="B35" s="3" t="s">
        <v>69</v>
      </c>
      <c r="C35" s="2" t="s">
        <v>275</v>
      </c>
      <c r="D35" s="3">
        <v>59</v>
      </c>
      <c r="E35" s="3">
        <v>54</v>
      </c>
      <c r="F35" s="7">
        <f t="shared" si="0"/>
        <v>113</v>
      </c>
      <c r="G35" s="3">
        <v>29</v>
      </c>
      <c r="H35" s="3">
        <f t="shared" si="1"/>
        <v>84</v>
      </c>
      <c r="I35" s="12"/>
    </row>
    <row r="36" spans="2:9" ht="18.899999999999999" customHeight="1">
      <c r="B36" s="3" t="s">
        <v>67</v>
      </c>
      <c r="C36" s="3" t="s">
        <v>244</v>
      </c>
      <c r="D36" s="3">
        <v>51</v>
      </c>
      <c r="E36" s="3">
        <v>69</v>
      </c>
      <c r="F36" s="7">
        <f t="shared" ref="F36:F54" si="2">SUM(D36:E36)</f>
        <v>120</v>
      </c>
      <c r="G36" s="3">
        <v>36</v>
      </c>
      <c r="H36" s="3">
        <f t="shared" ref="H36:H54" si="3">F36-G36</f>
        <v>84</v>
      </c>
      <c r="I36" s="12"/>
    </row>
    <row r="37" spans="2:9" ht="18.899999999999999" customHeight="1">
      <c r="B37" s="3" t="s">
        <v>66</v>
      </c>
      <c r="C37" s="44" t="s">
        <v>236</v>
      </c>
      <c r="D37" s="3">
        <v>61</v>
      </c>
      <c r="E37" s="3">
        <v>61</v>
      </c>
      <c r="F37" s="7">
        <f t="shared" si="2"/>
        <v>122</v>
      </c>
      <c r="G37" s="3">
        <v>38</v>
      </c>
      <c r="H37" s="3">
        <f t="shared" si="3"/>
        <v>84</v>
      </c>
      <c r="I37" s="12"/>
    </row>
    <row r="38" spans="2:9" ht="18.899999999999999" customHeight="1">
      <c r="B38" s="11" t="s">
        <v>64</v>
      </c>
      <c r="C38" s="13" t="s">
        <v>249</v>
      </c>
      <c r="D38" s="3">
        <v>50</v>
      </c>
      <c r="E38" s="3">
        <v>55</v>
      </c>
      <c r="F38" s="7">
        <f t="shared" si="2"/>
        <v>105</v>
      </c>
      <c r="G38" s="3">
        <v>20</v>
      </c>
      <c r="H38" s="3">
        <f t="shared" si="3"/>
        <v>85</v>
      </c>
      <c r="I38" s="12">
        <v>2000</v>
      </c>
    </row>
    <row r="39" spans="2:9" ht="18.899999999999999" customHeight="1">
      <c r="B39" s="3" t="s">
        <v>62</v>
      </c>
      <c r="C39" s="2" t="s">
        <v>25</v>
      </c>
      <c r="D39" s="3">
        <v>58</v>
      </c>
      <c r="E39" s="3">
        <v>60</v>
      </c>
      <c r="F39" s="7">
        <f t="shared" si="2"/>
        <v>118</v>
      </c>
      <c r="G39" s="3">
        <v>33</v>
      </c>
      <c r="H39" s="3">
        <f t="shared" si="3"/>
        <v>85</v>
      </c>
      <c r="I39" s="12"/>
    </row>
    <row r="40" spans="2:9" ht="18.899999999999999" customHeight="1">
      <c r="B40" s="3" t="s">
        <v>60</v>
      </c>
      <c r="C40" s="6" t="s">
        <v>274</v>
      </c>
      <c r="D40" s="3">
        <v>52</v>
      </c>
      <c r="E40" s="3">
        <v>55</v>
      </c>
      <c r="F40" s="7">
        <f t="shared" si="2"/>
        <v>107</v>
      </c>
      <c r="G40" s="3">
        <v>21</v>
      </c>
      <c r="H40" s="3">
        <f t="shared" si="3"/>
        <v>86</v>
      </c>
      <c r="I40" s="12"/>
    </row>
    <row r="41" spans="2:9" ht="18.899999999999999" customHeight="1">
      <c r="B41" s="3" t="s">
        <v>273</v>
      </c>
      <c r="C41" s="6" t="s">
        <v>104</v>
      </c>
      <c r="D41" s="3">
        <v>56</v>
      </c>
      <c r="E41" s="3">
        <v>62</v>
      </c>
      <c r="F41" s="7">
        <f t="shared" si="2"/>
        <v>118</v>
      </c>
      <c r="G41" s="3">
        <v>32</v>
      </c>
      <c r="H41" s="3">
        <f t="shared" si="3"/>
        <v>86</v>
      </c>
      <c r="I41" s="12"/>
    </row>
    <row r="42" spans="2:9" ht="18.899999999999999" customHeight="1">
      <c r="B42" s="3" t="s">
        <v>272</v>
      </c>
      <c r="C42" s="6" t="s">
        <v>89</v>
      </c>
      <c r="D42" s="3">
        <v>64</v>
      </c>
      <c r="E42" s="3">
        <v>51</v>
      </c>
      <c r="F42" s="7">
        <f t="shared" si="2"/>
        <v>115</v>
      </c>
      <c r="G42" s="3">
        <v>27</v>
      </c>
      <c r="H42" s="3">
        <f t="shared" si="3"/>
        <v>88</v>
      </c>
      <c r="I42" s="12"/>
    </row>
    <row r="43" spans="2:9" ht="18.899999999999999" customHeight="1">
      <c r="B43" s="11" t="s">
        <v>175</v>
      </c>
      <c r="C43" s="13" t="s">
        <v>246</v>
      </c>
      <c r="D43" s="3">
        <v>60</v>
      </c>
      <c r="E43" s="3">
        <v>58</v>
      </c>
      <c r="F43" s="7">
        <f t="shared" si="2"/>
        <v>118</v>
      </c>
      <c r="G43" s="3">
        <v>30</v>
      </c>
      <c r="H43" s="3">
        <f t="shared" si="3"/>
        <v>88</v>
      </c>
      <c r="I43" s="12"/>
    </row>
    <row r="44" spans="2:9" ht="18.899999999999999" customHeight="1">
      <c r="B44" s="3" t="s">
        <v>271</v>
      </c>
      <c r="C44" s="6" t="s">
        <v>55</v>
      </c>
      <c r="D44" s="3">
        <v>58</v>
      </c>
      <c r="E44" s="3">
        <v>64</v>
      </c>
      <c r="F44" s="7">
        <f t="shared" si="2"/>
        <v>122</v>
      </c>
      <c r="G44" s="3">
        <v>34</v>
      </c>
      <c r="H44" s="3">
        <f t="shared" si="3"/>
        <v>88</v>
      </c>
      <c r="I44" s="12"/>
    </row>
    <row r="45" spans="2:9" ht="18.899999999999999" customHeight="1">
      <c r="B45" s="3" t="s">
        <v>270</v>
      </c>
      <c r="C45" s="41" t="s">
        <v>253</v>
      </c>
      <c r="D45" s="3">
        <v>62</v>
      </c>
      <c r="E45" s="3">
        <v>66</v>
      </c>
      <c r="F45" s="7">
        <f t="shared" si="2"/>
        <v>128</v>
      </c>
      <c r="G45" s="3">
        <v>40</v>
      </c>
      <c r="H45" s="3">
        <f t="shared" si="3"/>
        <v>88</v>
      </c>
      <c r="I45" s="12"/>
    </row>
    <row r="46" spans="2:9" ht="18.899999999999999" customHeight="1">
      <c r="B46" s="3" t="s">
        <v>269</v>
      </c>
      <c r="C46" s="6" t="s">
        <v>260</v>
      </c>
      <c r="D46" s="3">
        <v>66</v>
      </c>
      <c r="E46" s="3">
        <v>58</v>
      </c>
      <c r="F46" s="7">
        <f t="shared" si="2"/>
        <v>124</v>
      </c>
      <c r="G46" s="3">
        <v>34</v>
      </c>
      <c r="H46" s="3">
        <f t="shared" si="3"/>
        <v>90</v>
      </c>
      <c r="I46" s="12"/>
    </row>
    <row r="47" spans="2:9" ht="18.899999999999999" customHeight="1">
      <c r="B47" s="3" t="s">
        <v>268</v>
      </c>
      <c r="C47" s="6" t="s">
        <v>247</v>
      </c>
      <c r="D47" s="3">
        <v>52</v>
      </c>
      <c r="E47" s="3">
        <v>55</v>
      </c>
      <c r="F47" s="7">
        <f t="shared" si="2"/>
        <v>107</v>
      </c>
      <c r="G47" s="3">
        <v>16</v>
      </c>
      <c r="H47" s="3">
        <f t="shared" si="3"/>
        <v>91</v>
      </c>
      <c r="I47" s="12"/>
    </row>
    <row r="48" spans="2:9" ht="18.899999999999999" customHeight="1">
      <c r="B48" s="3" t="s">
        <v>267</v>
      </c>
      <c r="C48" s="41" t="s">
        <v>248</v>
      </c>
      <c r="D48" s="3">
        <v>64</v>
      </c>
      <c r="E48" s="3">
        <v>62</v>
      </c>
      <c r="F48" s="7">
        <f t="shared" si="2"/>
        <v>126</v>
      </c>
      <c r="G48" s="3">
        <v>35</v>
      </c>
      <c r="H48" s="3">
        <f t="shared" si="3"/>
        <v>91</v>
      </c>
      <c r="I48" s="12"/>
    </row>
    <row r="49" spans="2:9" ht="18.899999999999999" customHeight="1">
      <c r="B49" s="3" t="s">
        <v>266</v>
      </c>
      <c r="C49" s="6" t="s">
        <v>255</v>
      </c>
      <c r="D49" s="3">
        <v>51</v>
      </c>
      <c r="E49" s="3">
        <v>56</v>
      </c>
      <c r="F49" s="7">
        <f t="shared" si="2"/>
        <v>107</v>
      </c>
      <c r="G49" s="3">
        <v>14</v>
      </c>
      <c r="H49" s="3">
        <f t="shared" si="3"/>
        <v>93</v>
      </c>
      <c r="I49" s="12"/>
    </row>
    <row r="50" spans="2:9" ht="18.899999999999999" customHeight="1">
      <c r="B50" s="3" t="s">
        <v>265</v>
      </c>
      <c r="C50" s="6" t="s">
        <v>240</v>
      </c>
      <c r="D50" s="3">
        <v>64</v>
      </c>
      <c r="E50" s="3">
        <v>65</v>
      </c>
      <c r="F50" s="7">
        <f t="shared" si="2"/>
        <v>129</v>
      </c>
      <c r="G50" s="3">
        <v>36</v>
      </c>
      <c r="H50" s="3">
        <f t="shared" si="3"/>
        <v>93</v>
      </c>
      <c r="I50" s="12"/>
    </row>
    <row r="51" spans="2:9" ht="18.899999999999999" customHeight="1">
      <c r="B51" s="3" t="s">
        <v>264</v>
      </c>
      <c r="C51" s="6" t="s">
        <v>53</v>
      </c>
      <c r="D51" s="3">
        <v>65</v>
      </c>
      <c r="E51" s="3">
        <v>66</v>
      </c>
      <c r="F51" s="7">
        <f t="shared" si="2"/>
        <v>131</v>
      </c>
      <c r="G51" s="3">
        <v>38</v>
      </c>
      <c r="H51" s="3">
        <f t="shared" si="3"/>
        <v>93</v>
      </c>
      <c r="I51" s="12"/>
    </row>
    <row r="52" spans="2:9" ht="18.899999999999999" customHeight="1">
      <c r="B52" s="3" t="s">
        <v>263</v>
      </c>
      <c r="C52" s="6" t="s">
        <v>165</v>
      </c>
      <c r="D52" s="3">
        <v>59</v>
      </c>
      <c r="E52" s="3">
        <v>60</v>
      </c>
      <c r="F52" s="7">
        <f t="shared" si="2"/>
        <v>119</v>
      </c>
      <c r="G52" s="3">
        <v>24</v>
      </c>
      <c r="H52" s="3">
        <f t="shared" si="3"/>
        <v>95</v>
      </c>
      <c r="I52" s="12"/>
    </row>
    <row r="53" spans="2:9" ht="18.899999999999999" customHeight="1">
      <c r="B53" s="14" t="s">
        <v>56</v>
      </c>
      <c r="C53" s="13" t="s">
        <v>239</v>
      </c>
      <c r="D53" s="3">
        <v>55</v>
      </c>
      <c r="E53" s="3">
        <v>64</v>
      </c>
      <c r="F53" s="7">
        <f t="shared" si="2"/>
        <v>119</v>
      </c>
      <c r="G53" s="3">
        <v>22</v>
      </c>
      <c r="H53" s="3">
        <f t="shared" si="3"/>
        <v>97</v>
      </c>
      <c r="I53" s="12">
        <v>2000</v>
      </c>
    </row>
    <row r="54" spans="2:9" ht="18.899999999999999" customHeight="1">
      <c r="B54" s="14" t="s">
        <v>54</v>
      </c>
      <c r="C54" s="42" t="s">
        <v>59</v>
      </c>
      <c r="D54" s="3">
        <v>58</v>
      </c>
      <c r="E54" s="3">
        <v>62</v>
      </c>
      <c r="F54" s="7">
        <f t="shared" si="2"/>
        <v>120</v>
      </c>
      <c r="G54" s="3">
        <v>23</v>
      </c>
      <c r="H54" s="3">
        <f t="shared" si="3"/>
        <v>97</v>
      </c>
      <c r="I54" s="12">
        <v>2000</v>
      </c>
    </row>
    <row r="55" spans="2:9" ht="18.899999999999999" customHeight="1">
      <c r="B55" s="11" t="s">
        <v>52</v>
      </c>
      <c r="C55" s="11" t="s">
        <v>51</v>
      </c>
      <c r="D55" s="4"/>
      <c r="E55" s="4"/>
      <c r="F55" s="7">
        <v>81</v>
      </c>
      <c r="G55" s="4"/>
      <c r="H55" s="4"/>
      <c r="I55" s="20" t="s">
        <v>261</v>
      </c>
    </row>
    <row r="56" spans="2:9" ht="15.9" customHeight="1">
      <c r="B56" s="10"/>
      <c r="C56" s="10"/>
      <c r="D56" s="1"/>
      <c r="E56" s="1"/>
      <c r="F56" s="2">
        <f>SUM(F4:F54)</f>
        <v>5428</v>
      </c>
      <c r="G56" s="1">
        <f>+F56/51</f>
        <v>106.43137254901961</v>
      </c>
      <c r="H56" s="1"/>
      <c r="I56" s="2"/>
    </row>
    <row r="57" spans="2:9" ht="15.9" customHeight="1">
      <c r="B57" s="9" t="s">
        <v>49</v>
      </c>
    </row>
    <row r="58" spans="2:9" ht="18" customHeight="1">
      <c r="B58" s="8" t="s">
        <v>48</v>
      </c>
      <c r="C58" s="7" t="s">
        <v>170</v>
      </c>
      <c r="D58" s="3">
        <v>89</v>
      </c>
      <c r="E58" s="4" t="s">
        <v>261</v>
      </c>
      <c r="F58" s="39"/>
      <c r="G58" s="38"/>
    </row>
    <row r="59" spans="2:9" ht="18" customHeight="1">
      <c r="B59" s="5" t="s">
        <v>46</v>
      </c>
      <c r="C59" s="7" t="s">
        <v>262</v>
      </c>
      <c r="D59" s="3">
        <v>100</v>
      </c>
      <c r="E59" s="4" t="s">
        <v>261</v>
      </c>
      <c r="F59" s="39"/>
      <c r="G59" s="38"/>
    </row>
    <row r="60" spans="2:9" ht="18" customHeight="1">
      <c r="B60" s="184" t="s">
        <v>27</v>
      </c>
      <c r="C60" s="6" t="s">
        <v>260</v>
      </c>
      <c r="D60" s="179" t="s">
        <v>167</v>
      </c>
      <c r="E60" s="187" t="s">
        <v>149</v>
      </c>
      <c r="F60" s="188"/>
      <c r="G60" s="189"/>
    </row>
    <row r="61" spans="2:9" ht="18" customHeight="1">
      <c r="B61" s="185"/>
      <c r="C61" s="6" t="s">
        <v>246</v>
      </c>
      <c r="D61" s="180"/>
      <c r="E61" s="190"/>
      <c r="F61" s="191"/>
      <c r="G61" s="192"/>
    </row>
    <row r="62" spans="2:9" ht="18" customHeight="1">
      <c r="B62" s="186"/>
      <c r="C62" s="6" t="s">
        <v>259</v>
      </c>
      <c r="D62" s="181"/>
      <c r="E62" s="193"/>
      <c r="F62" s="194"/>
      <c r="G62" s="195"/>
    </row>
    <row r="63" spans="2:9" ht="18" customHeight="1">
      <c r="B63" s="5" t="s">
        <v>166</v>
      </c>
      <c r="C63" s="7" t="s">
        <v>232</v>
      </c>
      <c r="D63" s="27">
        <v>0.31944444444444448</v>
      </c>
      <c r="E63" s="176" t="s">
        <v>149</v>
      </c>
      <c r="F63" s="177"/>
      <c r="G63" s="178"/>
    </row>
    <row r="64" spans="2:9" ht="18" customHeight="1">
      <c r="B64" s="5" t="s">
        <v>41</v>
      </c>
      <c r="C64" s="7" t="s">
        <v>231</v>
      </c>
      <c r="D64" s="7">
        <v>-10</v>
      </c>
      <c r="E64" s="176" t="s">
        <v>149</v>
      </c>
      <c r="F64" s="177"/>
      <c r="G64" s="178"/>
    </row>
    <row r="65" spans="2:8" ht="18" customHeight="1">
      <c r="B65" s="5" t="s">
        <v>39</v>
      </c>
      <c r="C65" s="7" t="s">
        <v>230</v>
      </c>
      <c r="D65" s="7">
        <v>-3</v>
      </c>
      <c r="E65" s="176" t="s">
        <v>149</v>
      </c>
      <c r="F65" s="177"/>
      <c r="G65" s="178"/>
    </row>
    <row r="66" spans="2:8" ht="18" customHeight="1">
      <c r="B66" s="4" t="s">
        <v>163</v>
      </c>
      <c r="C66" s="7" t="s">
        <v>84</v>
      </c>
      <c r="D66" s="3" t="s">
        <v>35</v>
      </c>
      <c r="E66" s="176" t="s">
        <v>149</v>
      </c>
      <c r="F66" s="177"/>
      <c r="G66" s="178"/>
    </row>
    <row r="67" spans="2:8" ht="18" customHeight="1">
      <c r="B67" s="37" t="s">
        <v>32</v>
      </c>
      <c r="C67" s="7" t="s">
        <v>156</v>
      </c>
      <c r="D67" s="3">
        <v>1</v>
      </c>
      <c r="E67" s="176" t="s">
        <v>149</v>
      </c>
      <c r="F67" s="177"/>
      <c r="G67" s="178"/>
    </row>
    <row r="68" spans="2:8" ht="18" customHeight="1">
      <c r="B68" s="182" t="s">
        <v>229</v>
      </c>
      <c r="C68" s="6" t="s">
        <v>228</v>
      </c>
      <c r="D68" s="3">
        <v>1</v>
      </c>
      <c r="E68" s="176" t="s">
        <v>149</v>
      </c>
      <c r="F68" s="177"/>
      <c r="G68" s="178"/>
    </row>
    <row r="69" spans="2:8" ht="18" customHeight="1">
      <c r="B69" s="183"/>
      <c r="C69" s="6" t="s">
        <v>150</v>
      </c>
      <c r="D69" s="3">
        <v>1</v>
      </c>
      <c r="E69" s="176" t="s">
        <v>149</v>
      </c>
      <c r="F69" s="177"/>
      <c r="G69" s="178"/>
    </row>
    <row r="70" spans="2:8" ht="18" customHeight="1">
      <c r="D70" s="1"/>
      <c r="E70" s="1"/>
      <c r="F70" s="1"/>
      <c r="G70" s="1"/>
    </row>
    <row r="71" spans="2:8" ht="18" customHeight="1">
      <c r="D71" s="1"/>
      <c r="E71" s="1"/>
      <c r="F71" s="1"/>
      <c r="G71" s="1"/>
    </row>
    <row r="72" spans="2:8" ht="18" customHeight="1">
      <c r="D72" s="1"/>
      <c r="E72" s="1"/>
      <c r="F72" s="1"/>
      <c r="G72" s="1"/>
    </row>
    <row r="73" spans="2:8">
      <c r="B73" s="171" t="s">
        <v>21</v>
      </c>
      <c r="C73" s="3" t="s">
        <v>8</v>
      </c>
      <c r="D73" s="3" t="s">
        <v>147</v>
      </c>
      <c r="E73" s="3" t="s">
        <v>7</v>
      </c>
      <c r="F73" s="3" t="s">
        <v>227</v>
      </c>
      <c r="G73" s="3" t="s">
        <v>6</v>
      </c>
      <c r="H73" s="36"/>
    </row>
    <row r="74" spans="2:8">
      <c r="B74" s="171"/>
      <c r="C74" s="3" t="s">
        <v>5</v>
      </c>
      <c r="D74" s="3" t="s">
        <v>138</v>
      </c>
      <c r="E74" s="3" t="s">
        <v>4</v>
      </c>
      <c r="F74" s="3" t="s">
        <v>4</v>
      </c>
      <c r="G74" s="3" t="s">
        <v>14</v>
      </c>
      <c r="H74" s="36"/>
    </row>
    <row r="75" spans="2:8">
      <c r="B75" s="171"/>
      <c r="C75" s="3" t="s">
        <v>2</v>
      </c>
      <c r="D75" s="3" t="s">
        <v>226</v>
      </c>
      <c r="E75" s="3" t="s">
        <v>143</v>
      </c>
      <c r="F75" s="3" t="s">
        <v>225</v>
      </c>
      <c r="G75" s="3" t="s">
        <v>224</v>
      </c>
      <c r="H75" s="36"/>
    </row>
    <row r="76" spans="2:8">
      <c r="B76" s="1" t="s">
        <v>218</v>
      </c>
      <c r="C76" s="2"/>
    </row>
    <row r="78" spans="2:8">
      <c r="B78" s="172" t="s">
        <v>9</v>
      </c>
      <c r="C78" s="3" t="s">
        <v>8</v>
      </c>
      <c r="D78" s="3" t="s">
        <v>223</v>
      </c>
      <c r="E78" s="3" t="s">
        <v>222</v>
      </c>
    </row>
    <row r="79" spans="2:8">
      <c r="B79" s="173"/>
      <c r="C79" s="3" t="s">
        <v>5</v>
      </c>
      <c r="D79" s="3" t="s">
        <v>4</v>
      </c>
      <c r="E79" s="3" t="s">
        <v>221</v>
      </c>
    </row>
    <row r="80" spans="2:8">
      <c r="B80" s="174"/>
      <c r="C80" s="3" t="s">
        <v>2</v>
      </c>
      <c r="D80" s="3" t="s">
        <v>220</v>
      </c>
      <c r="E80" s="3" t="s">
        <v>219</v>
      </c>
    </row>
    <row r="81" spans="2:2">
      <c r="B81" s="1" t="s">
        <v>218</v>
      </c>
    </row>
  </sheetData>
  <mergeCells count="13">
    <mergeCell ref="E69:G69"/>
    <mergeCell ref="E63:G63"/>
    <mergeCell ref="E64:G64"/>
    <mergeCell ref="B73:B75"/>
    <mergeCell ref="B78:B80"/>
    <mergeCell ref="E67:G67"/>
    <mergeCell ref="B68:B69"/>
    <mergeCell ref="E68:G68"/>
    <mergeCell ref="B60:B62"/>
    <mergeCell ref="E60:G62"/>
    <mergeCell ref="D60:D62"/>
    <mergeCell ref="E65:G65"/>
    <mergeCell ref="E66:G66"/>
  </mergeCells>
  <phoneticPr fontId="3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EBF9-649E-4D46-8880-51344D2CFD3B}">
  <dimension ref="B1:O68"/>
  <sheetViews>
    <sheetView topLeftCell="A9" workbookViewId="0">
      <selection activeCell="Q10" sqref="Q10"/>
    </sheetView>
  </sheetViews>
  <sheetFormatPr defaultColWidth="8.09765625" defaultRowHeight="19.2"/>
  <cols>
    <col min="1" max="1" width="1.699218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10.8984375" style="1" customWidth="1"/>
    <col min="10" max="10" width="9.296875" style="1" customWidth="1"/>
    <col min="11" max="16384" width="8.09765625" style="1"/>
  </cols>
  <sheetData>
    <row r="1" spans="2:14" ht="21.6">
      <c r="B1" s="23" t="s">
        <v>319</v>
      </c>
    </row>
    <row r="2" spans="2:14">
      <c r="B2" s="22" t="s">
        <v>318</v>
      </c>
    </row>
    <row r="3" spans="2:14" ht="18.899999999999999" customHeight="1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3" t="s">
        <v>126</v>
      </c>
      <c r="J3" s="4" t="s">
        <v>125</v>
      </c>
    </row>
    <row r="4" spans="2:14" ht="18.899999999999999" customHeight="1">
      <c r="B4" s="11" t="s">
        <v>124</v>
      </c>
      <c r="C4" s="13" t="s">
        <v>317</v>
      </c>
      <c r="D4" s="7">
        <v>45</v>
      </c>
      <c r="E4" s="7">
        <v>55</v>
      </c>
      <c r="F4" s="7">
        <f t="shared" ref="F4:F42" si="0">SUM(D4:E4)</f>
        <v>100</v>
      </c>
      <c r="G4" s="19">
        <v>28</v>
      </c>
      <c r="H4" s="19">
        <f t="shared" ref="H4:H42" si="1">F4-G4</f>
        <v>72</v>
      </c>
      <c r="I4" s="12">
        <v>12000</v>
      </c>
      <c r="J4" s="19">
        <f>+G4-9</f>
        <v>19</v>
      </c>
    </row>
    <row r="5" spans="2:14" ht="18.899999999999999" customHeight="1">
      <c r="B5" s="11" t="s">
        <v>122</v>
      </c>
      <c r="C5" s="13" t="s">
        <v>51</v>
      </c>
      <c r="D5" s="3">
        <v>41</v>
      </c>
      <c r="E5" s="3">
        <v>41</v>
      </c>
      <c r="F5" s="7">
        <f t="shared" si="0"/>
        <v>82</v>
      </c>
      <c r="G5" s="19">
        <v>9</v>
      </c>
      <c r="H5" s="19">
        <f t="shared" si="1"/>
        <v>73</v>
      </c>
      <c r="I5" s="12">
        <v>8000</v>
      </c>
      <c r="J5" s="19">
        <f>+G5-2</f>
        <v>7</v>
      </c>
    </row>
    <row r="6" spans="2:14" ht="18.899999999999999" customHeight="1">
      <c r="B6" s="11" t="s">
        <v>120</v>
      </c>
      <c r="C6" s="13" t="s">
        <v>25</v>
      </c>
      <c r="D6" s="3">
        <v>50</v>
      </c>
      <c r="E6" s="3">
        <v>57</v>
      </c>
      <c r="F6" s="7">
        <f t="shared" si="0"/>
        <v>107</v>
      </c>
      <c r="G6" s="19">
        <v>33</v>
      </c>
      <c r="H6" s="19">
        <f t="shared" si="1"/>
        <v>74</v>
      </c>
      <c r="I6" s="12">
        <v>5000</v>
      </c>
      <c r="J6" s="19">
        <f>+G6-4</f>
        <v>29</v>
      </c>
      <c r="K6" s="47" t="s">
        <v>316</v>
      </c>
    </row>
    <row r="7" spans="2:14" ht="18.899999999999999" customHeight="1">
      <c r="B7" s="11" t="s">
        <v>118</v>
      </c>
      <c r="C7" s="13" t="s">
        <v>236</v>
      </c>
      <c r="D7" s="3">
        <v>53</v>
      </c>
      <c r="E7" s="3">
        <v>58</v>
      </c>
      <c r="F7" s="7">
        <f t="shared" si="0"/>
        <v>111</v>
      </c>
      <c r="G7" s="19">
        <v>38</v>
      </c>
      <c r="H7" s="3">
        <f t="shared" si="1"/>
        <v>73</v>
      </c>
      <c r="I7" s="18" t="s">
        <v>208</v>
      </c>
    </row>
    <row r="8" spans="2:14" ht="18.899999999999999" customHeight="1">
      <c r="B8" s="11" t="s">
        <v>115</v>
      </c>
      <c r="C8" s="13" t="s">
        <v>315</v>
      </c>
      <c r="D8" s="3">
        <v>41</v>
      </c>
      <c r="E8" s="3">
        <v>42</v>
      </c>
      <c r="F8" s="7">
        <f t="shared" si="0"/>
        <v>83</v>
      </c>
      <c r="G8" s="19">
        <v>8</v>
      </c>
      <c r="H8" s="3">
        <f t="shared" si="1"/>
        <v>75</v>
      </c>
      <c r="I8" s="12">
        <v>4000</v>
      </c>
      <c r="L8" s="2"/>
      <c r="M8" s="2"/>
      <c r="N8" s="2"/>
    </row>
    <row r="9" spans="2:14" ht="18.899999999999999" customHeight="1">
      <c r="B9" s="11" t="s">
        <v>113</v>
      </c>
      <c r="C9" s="42" t="s">
        <v>314</v>
      </c>
      <c r="D9" s="3">
        <v>56</v>
      </c>
      <c r="E9" s="3">
        <v>54</v>
      </c>
      <c r="F9" s="7">
        <f t="shared" si="0"/>
        <v>110</v>
      </c>
      <c r="G9" s="19">
        <v>35</v>
      </c>
      <c r="H9" s="3">
        <f t="shared" si="1"/>
        <v>75</v>
      </c>
      <c r="I9" s="12">
        <v>3000</v>
      </c>
      <c r="K9" s="2"/>
    </row>
    <row r="10" spans="2:14" ht="18.899999999999999" customHeight="1">
      <c r="B10" s="11" t="s">
        <v>112</v>
      </c>
      <c r="C10" s="13" t="s">
        <v>313</v>
      </c>
      <c r="D10" s="3">
        <v>47</v>
      </c>
      <c r="E10" s="3">
        <v>45</v>
      </c>
      <c r="F10" s="7">
        <f t="shared" si="0"/>
        <v>92</v>
      </c>
      <c r="G10" s="19">
        <v>16</v>
      </c>
      <c r="H10" s="3">
        <f t="shared" si="1"/>
        <v>76</v>
      </c>
      <c r="I10" s="18">
        <v>3000</v>
      </c>
      <c r="K10" s="2"/>
    </row>
    <row r="11" spans="2:14" ht="18.899999999999999" customHeight="1">
      <c r="B11" s="11" t="s">
        <v>109</v>
      </c>
      <c r="C11" s="13" t="s">
        <v>312</v>
      </c>
      <c r="D11" s="3">
        <v>45</v>
      </c>
      <c r="E11" s="3">
        <v>49</v>
      </c>
      <c r="F11" s="7">
        <f t="shared" si="0"/>
        <v>94</v>
      </c>
      <c r="G11" s="19">
        <v>18</v>
      </c>
      <c r="H11" s="3">
        <f t="shared" si="1"/>
        <v>76</v>
      </c>
      <c r="I11" s="12">
        <v>3000</v>
      </c>
      <c r="K11" s="2"/>
    </row>
    <row r="12" spans="2:14" ht="18.899999999999999" customHeight="1">
      <c r="B12" s="11" t="s">
        <v>107</v>
      </c>
      <c r="C12" s="13" t="s">
        <v>74</v>
      </c>
      <c r="D12" s="3">
        <v>48</v>
      </c>
      <c r="E12" s="3">
        <v>49</v>
      </c>
      <c r="F12" s="7">
        <f t="shared" si="0"/>
        <v>97</v>
      </c>
      <c r="G12" s="19">
        <v>20</v>
      </c>
      <c r="H12" s="3">
        <f t="shared" si="1"/>
        <v>77</v>
      </c>
      <c r="I12" s="12">
        <v>3000</v>
      </c>
      <c r="K12" s="2"/>
    </row>
    <row r="13" spans="2:14" ht="18.899999999999999" customHeight="1">
      <c r="B13" s="11" t="s">
        <v>105</v>
      </c>
      <c r="C13" s="13" t="s">
        <v>104</v>
      </c>
      <c r="D13" s="3">
        <v>54</v>
      </c>
      <c r="E13" s="3">
        <v>55</v>
      </c>
      <c r="F13" s="7">
        <f t="shared" si="0"/>
        <v>109</v>
      </c>
      <c r="G13" s="19">
        <v>32</v>
      </c>
      <c r="H13" s="3">
        <f t="shared" si="1"/>
        <v>77</v>
      </c>
      <c r="I13" s="12" t="s">
        <v>311</v>
      </c>
      <c r="K13" s="2"/>
    </row>
    <row r="14" spans="2:14" ht="18.899999999999999" customHeight="1">
      <c r="B14" s="3" t="s">
        <v>103</v>
      </c>
      <c r="C14" s="15" t="s">
        <v>310</v>
      </c>
      <c r="D14" s="3">
        <v>46</v>
      </c>
      <c r="E14" s="3">
        <v>56</v>
      </c>
      <c r="F14" s="7">
        <f t="shared" si="0"/>
        <v>102</v>
      </c>
      <c r="G14" s="19">
        <v>24</v>
      </c>
      <c r="H14" s="3">
        <f t="shared" si="1"/>
        <v>78</v>
      </c>
      <c r="I14" s="12"/>
    </row>
    <row r="15" spans="2:14" ht="18.899999999999999" customHeight="1">
      <c r="B15" s="3" t="s">
        <v>101</v>
      </c>
      <c r="C15" s="6" t="s">
        <v>241</v>
      </c>
      <c r="D15" s="3">
        <v>43</v>
      </c>
      <c r="E15" s="3">
        <v>52</v>
      </c>
      <c r="F15" s="7">
        <f t="shared" si="0"/>
        <v>95</v>
      </c>
      <c r="G15" s="19">
        <v>16</v>
      </c>
      <c r="H15" s="3">
        <f t="shared" si="1"/>
        <v>79</v>
      </c>
      <c r="I15" s="12"/>
    </row>
    <row r="16" spans="2:14" ht="18.899999999999999" customHeight="1">
      <c r="B16" s="3" t="s">
        <v>99</v>
      </c>
      <c r="C16" s="6" t="s">
        <v>309</v>
      </c>
      <c r="D16" s="3">
        <v>49</v>
      </c>
      <c r="E16" s="3">
        <v>47</v>
      </c>
      <c r="F16" s="7">
        <f t="shared" si="0"/>
        <v>96</v>
      </c>
      <c r="G16" s="19">
        <v>17</v>
      </c>
      <c r="H16" s="3">
        <f t="shared" si="1"/>
        <v>79</v>
      </c>
      <c r="I16" s="12"/>
      <c r="J16" s="2"/>
      <c r="K16" s="2"/>
    </row>
    <row r="17" spans="2:15" ht="18.899999999999999" customHeight="1">
      <c r="B17" s="3" t="s">
        <v>98</v>
      </c>
      <c r="C17" s="6" t="s">
        <v>308</v>
      </c>
      <c r="D17" s="3">
        <v>48</v>
      </c>
      <c r="E17" s="3">
        <v>49</v>
      </c>
      <c r="F17" s="7">
        <f t="shared" si="0"/>
        <v>97</v>
      </c>
      <c r="G17" s="19">
        <v>17</v>
      </c>
      <c r="H17" s="3">
        <f t="shared" si="1"/>
        <v>80</v>
      </c>
      <c r="I17" s="12"/>
      <c r="J17" s="2"/>
      <c r="K17" s="2"/>
      <c r="L17" s="2"/>
      <c r="M17" s="2"/>
      <c r="N17" s="2"/>
    </row>
    <row r="18" spans="2:15" ht="18.899999999999999" customHeight="1">
      <c r="B18" s="11" t="s">
        <v>96</v>
      </c>
      <c r="C18" s="13" t="s">
        <v>84</v>
      </c>
      <c r="D18" s="3">
        <v>48</v>
      </c>
      <c r="E18" s="3">
        <v>55</v>
      </c>
      <c r="F18" s="7">
        <f t="shared" si="0"/>
        <v>103</v>
      </c>
      <c r="G18" s="19">
        <v>23</v>
      </c>
      <c r="H18" s="3">
        <f t="shared" si="1"/>
        <v>80</v>
      </c>
      <c r="I18" s="12">
        <v>2000</v>
      </c>
      <c r="L18" s="2"/>
    </row>
    <row r="19" spans="2:15" ht="18.899999999999999" customHeight="1">
      <c r="B19" s="3" t="s">
        <v>95</v>
      </c>
      <c r="C19" s="6" t="s">
        <v>307</v>
      </c>
      <c r="D19" s="3">
        <v>57</v>
      </c>
      <c r="E19" s="3">
        <v>61</v>
      </c>
      <c r="F19" s="7">
        <f t="shared" si="0"/>
        <v>118</v>
      </c>
      <c r="G19" s="19">
        <v>38</v>
      </c>
      <c r="H19" s="3">
        <f t="shared" si="1"/>
        <v>80</v>
      </c>
      <c r="I19" s="12"/>
      <c r="O19" s="17"/>
    </row>
    <row r="20" spans="2:15" ht="18.899999999999999" customHeight="1">
      <c r="B20" s="3" t="s">
        <v>94</v>
      </c>
      <c r="C20" s="6" t="s">
        <v>231</v>
      </c>
      <c r="D20" s="3">
        <v>46</v>
      </c>
      <c r="E20" s="3">
        <v>51</v>
      </c>
      <c r="F20" s="7">
        <f t="shared" si="0"/>
        <v>97</v>
      </c>
      <c r="G20" s="19">
        <v>15</v>
      </c>
      <c r="H20" s="3">
        <f t="shared" si="1"/>
        <v>82</v>
      </c>
      <c r="I20" s="12"/>
    </row>
    <row r="21" spans="2:15" ht="18.899999999999999" customHeight="1">
      <c r="B21" s="3" t="s">
        <v>93</v>
      </c>
      <c r="C21" s="6" t="s">
        <v>306</v>
      </c>
      <c r="D21" s="3">
        <v>51</v>
      </c>
      <c r="E21" s="3">
        <v>51</v>
      </c>
      <c r="F21" s="7">
        <f t="shared" si="0"/>
        <v>102</v>
      </c>
      <c r="G21" s="19">
        <v>20</v>
      </c>
      <c r="H21" s="3">
        <f t="shared" si="1"/>
        <v>82</v>
      </c>
      <c r="I21" s="12"/>
    </row>
    <row r="22" spans="2:15" ht="18.899999999999999" customHeight="1">
      <c r="B22" s="3" t="s">
        <v>92</v>
      </c>
      <c r="C22" s="6" t="s">
        <v>159</v>
      </c>
      <c r="D22" s="3">
        <v>52</v>
      </c>
      <c r="E22" s="3">
        <v>54</v>
      </c>
      <c r="F22" s="7">
        <f t="shared" si="0"/>
        <v>106</v>
      </c>
      <c r="G22" s="19">
        <v>24</v>
      </c>
      <c r="H22" s="3">
        <f t="shared" si="1"/>
        <v>82</v>
      </c>
      <c r="I22" s="12"/>
    </row>
    <row r="23" spans="2:15" ht="18.899999999999999" customHeight="1">
      <c r="B23" s="11" t="s">
        <v>90</v>
      </c>
      <c r="C23" s="13" t="s">
        <v>232</v>
      </c>
      <c r="D23" s="3">
        <v>51</v>
      </c>
      <c r="E23" s="3">
        <v>59</v>
      </c>
      <c r="F23" s="7">
        <f t="shared" si="0"/>
        <v>110</v>
      </c>
      <c r="G23" s="19">
        <v>27</v>
      </c>
      <c r="H23" s="3">
        <f t="shared" si="1"/>
        <v>83</v>
      </c>
      <c r="I23" s="12">
        <v>2000</v>
      </c>
    </row>
    <row r="24" spans="2:15" ht="18.899999999999999" customHeight="1">
      <c r="B24" s="3" t="s">
        <v>88</v>
      </c>
      <c r="C24" s="6" t="s">
        <v>305</v>
      </c>
      <c r="D24" s="3">
        <v>45</v>
      </c>
      <c r="E24" s="3">
        <v>48</v>
      </c>
      <c r="F24" s="7">
        <f t="shared" si="0"/>
        <v>93</v>
      </c>
      <c r="G24" s="19">
        <v>9</v>
      </c>
      <c r="H24" s="3">
        <f t="shared" si="1"/>
        <v>84</v>
      </c>
      <c r="I24" s="12"/>
    </row>
    <row r="25" spans="2:15" ht="18.899999999999999" customHeight="1">
      <c r="B25" s="3" t="s">
        <v>87</v>
      </c>
      <c r="C25" s="6" t="s">
        <v>240</v>
      </c>
      <c r="D25" s="3">
        <v>62</v>
      </c>
      <c r="E25" s="3">
        <v>58</v>
      </c>
      <c r="F25" s="7">
        <f t="shared" si="0"/>
        <v>120</v>
      </c>
      <c r="G25" s="19">
        <v>36</v>
      </c>
      <c r="H25" s="3">
        <f t="shared" si="1"/>
        <v>84</v>
      </c>
      <c r="I25" s="12"/>
    </row>
    <row r="26" spans="2:15" ht="18.899999999999999" customHeight="1">
      <c r="B26" s="3" t="s">
        <v>85</v>
      </c>
      <c r="C26" s="6" t="s">
        <v>304</v>
      </c>
      <c r="D26" s="3">
        <v>54</v>
      </c>
      <c r="E26" s="3">
        <v>51</v>
      </c>
      <c r="F26" s="7">
        <f t="shared" si="0"/>
        <v>105</v>
      </c>
      <c r="G26" s="19">
        <v>20</v>
      </c>
      <c r="H26" s="3">
        <f t="shared" si="1"/>
        <v>85</v>
      </c>
      <c r="I26" s="12"/>
    </row>
    <row r="27" spans="2:15" ht="18.899999999999999" customHeight="1">
      <c r="B27" s="3" t="s">
        <v>83</v>
      </c>
      <c r="C27" s="6" t="s">
        <v>24</v>
      </c>
      <c r="D27" s="3">
        <v>52</v>
      </c>
      <c r="E27" s="3">
        <v>55</v>
      </c>
      <c r="F27" s="7">
        <f t="shared" si="0"/>
        <v>107</v>
      </c>
      <c r="G27" s="19">
        <v>22</v>
      </c>
      <c r="H27" s="3">
        <f t="shared" si="1"/>
        <v>85</v>
      </c>
      <c r="I27" s="12"/>
    </row>
    <row r="28" spans="2:15" ht="18.899999999999999" customHeight="1">
      <c r="B28" s="11" t="s">
        <v>81</v>
      </c>
      <c r="C28" s="13" t="s">
        <v>295</v>
      </c>
      <c r="D28" s="3">
        <v>54</v>
      </c>
      <c r="E28" s="3">
        <v>54</v>
      </c>
      <c r="F28" s="7">
        <f t="shared" si="0"/>
        <v>108</v>
      </c>
      <c r="G28" s="19">
        <v>23</v>
      </c>
      <c r="H28" s="3">
        <f t="shared" si="1"/>
        <v>85</v>
      </c>
      <c r="I28" s="12">
        <v>2000</v>
      </c>
    </row>
    <row r="29" spans="2:15" ht="18.899999999999999" customHeight="1">
      <c r="B29" s="3" t="s">
        <v>79</v>
      </c>
      <c r="C29" s="6" t="s">
        <v>303</v>
      </c>
      <c r="D29" s="3">
        <v>58</v>
      </c>
      <c r="E29" s="3">
        <v>63</v>
      </c>
      <c r="F29" s="7">
        <f t="shared" si="0"/>
        <v>121</v>
      </c>
      <c r="G29" s="19">
        <v>36</v>
      </c>
      <c r="H29" s="3">
        <f t="shared" si="1"/>
        <v>85</v>
      </c>
      <c r="I29" s="12"/>
    </row>
    <row r="30" spans="2:15" ht="18.899999999999999" customHeight="1">
      <c r="B30" s="3" t="s">
        <v>78</v>
      </c>
      <c r="C30" s="6" t="s">
        <v>239</v>
      </c>
      <c r="D30" s="3">
        <v>59</v>
      </c>
      <c r="E30" s="3">
        <v>49</v>
      </c>
      <c r="F30" s="7">
        <f t="shared" si="0"/>
        <v>108</v>
      </c>
      <c r="G30" s="19">
        <v>22</v>
      </c>
      <c r="H30" s="3">
        <f t="shared" si="1"/>
        <v>86</v>
      </c>
      <c r="I30" s="12"/>
    </row>
    <row r="31" spans="2:15" ht="18.899999999999999" customHeight="1">
      <c r="B31" s="3" t="s">
        <v>76</v>
      </c>
      <c r="C31" s="6" t="s">
        <v>80</v>
      </c>
      <c r="D31" s="3">
        <v>56</v>
      </c>
      <c r="E31" s="3">
        <v>50</v>
      </c>
      <c r="F31" s="7">
        <f t="shared" si="0"/>
        <v>106</v>
      </c>
      <c r="G31" s="19">
        <v>19</v>
      </c>
      <c r="H31" s="3">
        <f t="shared" si="1"/>
        <v>87</v>
      </c>
      <c r="I31" s="12"/>
    </row>
    <row r="32" spans="2:15" ht="18.899999999999999" customHeight="1">
      <c r="B32" s="3" t="s">
        <v>75</v>
      </c>
      <c r="C32" s="6" t="s">
        <v>230</v>
      </c>
      <c r="D32" s="3">
        <v>52</v>
      </c>
      <c r="E32" s="3">
        <v>59</v>
      </c>
      <c r="F32" s="7">
        <f t="shared" si="0"/>
        <v>111</v>
      </c>
      <c r="G32" s="19">
        <v>24</v>
      </c>
      <c r="H32" s="16">
        <f t="shared" si="1"/>
        <v>87</v>
      </c>
      <c r="I32" s="12"/>
    </row>
    <row r="33" spans="2:9" ht="18.899999999999999" customHeight="1">
      <c r="B33" s="11" t="s">
        <v>73</v>
      </c>
      <c r="C33" s="13" t="s">
        <v>55</v>
      </c>
      <c r="D33" s="3">
        <v>56</v>
      </c>
      <c r="E33" s="3">
        <v>65</v>
      </c>
      <c r="F33" s="7">
        <f t="shared" si="0"/>
        <v>121</v>
      </c>
      <c r="G33" s="19">
        <v>34</v>
      </c>
      <c r="H33" s="3">
        <f t="shared" si="1"/>
        <v>87</v>
      </c>
      <c r="I33" s="12">
        <v>2000</v>
      </c>
    </row>
    <row r="34" spans="2:9" ht="18.899999999999999" customHeight="1">
      <c r="B34" s="3" t="s">
        <v>71</v>
      </c>
      <c r="C34" s="6" t="s">
        <v>253</v>
      </c>
      <c r="D34" s="3">
        <v>64</v>
      </c>
      <c r="E34" s="3">
        <v>63</v>
      </c>
      <c r="F34" s="7">
        <f t="shared" si="0"/>
        <v>127</v>
      </c>
      <c r="G34" s="19">
        <v>40</v>
      </c>
      <c r="H34" s="3">
        <f t="shared" si="1"/>
        <v>87</v>
      </c>
      <c r="I34" s="12"/>
    </row>
    <row r="35" spans="2:9" ht="18.899999999999999" customHeight="1">
      <c r="B35" s="3" t="s">
        <v>69</v>
      </c>
      <c r="C35" s="6" t="s">
        <v>89</v>
      </c>
      <c r="D35" s="3">
        <v>58</v>
      </c>
      <c r="E35" s="3">
        <v>57</v>
      </c>
      <c r="F35" s="7">
        <f t="shared" si="0"/>
        <v>115</v>
      </c>
      <c r="G35" s="19">
        <v>27</v>
      </c>
      <c r="H35" s="3">
        <f t="shared" si="1"/>
        <v>88</v>
      </c>
      <c r="I35" s="12"/>
    </row>
    <row r="36" spans="2:9" ht="18.899999999999999" customHeight="1">
      <c r="B36" s="3" t="s">
        <v>67</v>
      </c>
      <c r="C36" s="6" t="s">
        <v>302</v>
      </c>
      <c r="D36" s="3">
        <v>45</v>
      </c>
      <c r="E36" s="3">
        <v>52</v>
      </c>
      <c r="F36" s="7">
        <f t="shared" si="0"/>
        <v>97</v>
      </c>
      <c r="G36" s="19">
        <v>8</v>
      </c>
      <c r="H36" s="3">
        <f t="shared" si="1"/>
        <v>89</v>
      </c>
      <c r="I36" s="12"/>
    </row>
    <row r="37" spans="2:9" ht="18.899999999999999" customHeight="1">
      <c r="B37" s="3" t="s">
        <v>66</v>
      </c>
      <c r="C37" s="15" t="s">
        <v>301</v>
      </c>
      <c r="D37" s="3">
        <v>56</v>
      </c>
      <c r="E37" s="3">
        <v>58</v>
      </c>
      <c r="F37" s="7">
        <f t="shared" si="0"/>
        <v>114</v>
      </c>
      <c r="G37" s="19">
        <v>24</v>
      </c>
      <c r="H37" s="3">
        <f t="shared" si="1"/>
        <v>90</v>
      </c>
      <c r="I37" s="12"/>
    </row>
    <row r="38" spans="2:9" ht="18.899999999999999" customHeight="1">
      <c r="B38" s="11" t="s">
        <v>64</v>
      </c>
      <c r="C38" s="13" t="s">
        <v>59</v>
      </c>
      <c r="D38" s="3">
        <v>51</v>
      </c>
      <c r="E38" s="3">
        <v>63</v>
      </c>
      <c r="F38" s="7">
        <f t="shared" si="0"/>
        <v>114</v>
      </c>
      <c r="G38" s="19">
        <v>23</v>
      </c>
      <c r="H38" s="3">
        <f t="shared" si="1"/>
        <v>91</v>
      </c>
      <c r="I38" s="12">
        <v>2000</v>
      </c>
    </row>
    <row r="39" spans="2:9" ht="18.899999999999999" customHeight="1">
      <c r="B39" s="3" t="s">
        <v>62</v>
      </c>
      <c r="C39" s="6" t="s">
        <v>40</v>
      </c>
      <c r="D39" s="3">
        <v>68</v>
      </c>
      <c r="E39" s="3">
        <v>59</v>
      </c>
      <c r="F39" s="7">
        <f t="shared" si="0"/>
        <v>127</v>
      </c>
      <c r="G39" s="19">
        <v>35</v>
      </c>
      <c r="H39" s="3">
        <f t="shared" si="1"/>
        <v>92</v>
      </c>
      <c r="I39" s="12"/>
    </row>
    <row r="40" spans="2:9" ht="18.899999999999999" customHeight="1">
      <c r="B40" s="3" t="s">
        <v>60</v>
      </c>
      <c r="C40" s="6" t="s">
        <v>164</v>
      </c>
      <c r="D40" s="3">
        <v>53</v>
      </c>
      <c r="E40" s="3">
        <v>55</v>
      </c>
      <c r="F40" s="7">
        <f t="shared" si="0"/>
        <v>108</v>
      </c>
      <c r="G40" s="19">
        <v>15</v>
      </c>
      <c r="H40" s="3">
        <f t="shared" si="1"/>
        <v>93</v>
      </c>
      <c r="I40" s="12"/>
    </row>
    <row r="41" spans="2:9" ht="18.899999999999999" customHeight="1">
      <c r="B41" s="14" t="s">
        <v>56</v>
      </c>
      <c r="C41" s="13" t="s">
        <v>153</v>
      </c>
      <c r="D41" s="3">
        <v>54</v>
      </c>
      <c r="E41" s="3">
        <v>65</v>
      </c>
      <c r="F41" s="7">
        <f t="shared" si="0"/>
        <v>119</v>
      </c>
      <c r="G41" s="19">
        <v>21</v>
      </c>
      <c r="H41" s="3">
        <f t="shared" si="1"/>
        <v>98</v>
      </c>
      <c r="I41" s="12"/>
    </row>
    <row r="42" spans="2:9" ht="18.899999999999999" customHeight="1">
      <c r="B42" s="14" t="s">
        <v>54</v>
      </c>
      <c r="C42" s="13" t="s">
        <v>260</v>
      </c>
      <c r="D42" s="3">
        <v>61</v>
      </c>
      <c r="E42" s="3">
        <v>71</v>
      </c>
      <c r="F42" s="7">
        <f t="shared" si="0"/>
        <v>132</v>
      </c>
      <c r="G42" s="19">
        <v>34</v>
      </c>
      <c r="H42" s="3">
        <f t="shared" si="1"/>
        <v>98</v>
      </c>
      <c r="I42" s="12"/>
    </row>
    <row r="43" spans="2:9" ht="18.899999999999999" customHeight="1">
      <c r="B43" s="11" t="s">
        <v>52</v>
      </c>
      <c r="C43" s="11" t="s">
        <v>51</v>
      </c>
      <c r="D43" s="4"/>
      <c r="E43" s="4"/>
      <c r="F43" s="3">
        <v>82</v>
      </c>
      <c r="G43" s="4"/>
      <c r="H43" s="4"/>
      <c r="I43" s="3" t="s">
        <v>50</v>
      </c>
    </row>
    <row r="44" spans="2:9" ht="15.9" customHeight="1">
      <c r="B44" s="10"/>
      <c r="C44" s="10"/>
      <c r="D44" s="1"/>
      <c r="E44" s="1"/>
      <c r="G44" s="1"/>
      <c r="H44" s="1"/>
      <c r="I44" s="2"/>
    </row>
    <row r="45" spans="2:9" ht="15.9" customHeight="1">
      <c r="B45" s="9" t="s">
        <v>49</v>
      </c>
    </row>
    <row r="46" spans="2:9" ht="15.9" customHeight="1">
      <c r="B46" s="8" t="s">
        <v>48</v>
      </c>
      <c r="C46" s="7" t="s">
        <v>300</v>
      </c>
      <c r="D46" s="3">
        <v>93</v>
      </c>
      <c r="E46" s="4" t="s">
        <v>44</v>
      </c>
      <c r="F46" s="4"/>
      <c r="G46" s="4"/>
    </row>
    <row r="47" spans="2:9" ht="15.9" customHeight="1">
      <c r="B47" s="5" t="s">
        <v>46</v>
      </c>
      <c r="C47" s="7" t="s">
        <v>102</v>
      </c>
      <c r="D47" s="3">
        <v>110</v>
      </c>
      <c r="E47" s="4" t="s">
        <v>44</v>
      </c>
      <c r="F47" s="4"/>
      <c r="G47" s="4"/>
    </row>
    <row r="48" spans="2:9" ht="15.9" customHeight="1">
      <c r="B48" s="5" t="s">
        <v>43</v>
      </c>
      <c r="C48" s="7" t="s">
        <v>241</v>
      </c>
      <c r="D48" s="5"/>
      <c r="E48" s="196" t="s">
        <v>294</v>
      </c>
      <c r="F48" s="197"/>
      <c r="G48" s="198"/>
    </row>
    <row r="49" spans="2:7" ht="15.9" customHeight="1">
      <c r="B49" s="5" t="s">
        <v>41</v>
      </c>
      <c r="C49" s="7" t="s">
        <v>299</v>
      </c>
      <c r="D49" s="7">
        <v>-10</v>
      </c>
      <c r="E49" s="196" t="s">
        <v>294</v>
      </c>
      <c r="F49" s="197"/>
      <c r="G49" s="198"/>
    </row>
    <row r="50" spans="2:7" ht="15.9" customHeight="1">
      <c r="B50" s="5" t="s">
        <v>39</v>
      </c>
      <c r="C50" s="7" t="s">
        <v>298</v>
      </c>
      <c r="D50" s="7">
        <v>-1</v>
      </c>
      <c r="E50" s="196" t="s">
        <v>294</v>
      </c>
      <c r="F50" s="197"/>
      <c r="G50" s="198"/>
    </row>
    <row r="51" spans="2:7" ht="15.9" customHeight="1">
      <c r="B51" s="4" t="s">
        <v>37</v>
      </c>
      <c r="C51" s="7" t="s">
        <v>297</v>
      </c>
      <c r="D51" s="3" t="s">
        <v>35</v>
      </c>
      <c r="E51" s="196" t="s">
        <v>294</v>
      </c>
      <c r="F51" s="197"/>
      <c r="G51" s="198"/>
    </row>
    <row r="52" spans="2:7" ht="15.9" customHeight="1">
      <c r="B52" s="175" t="s">
        <v>30</v>
      </c>
      <c r="C52" s="7"/>
      <c r="D52" s="4"/>
      <c r="E52" s="196" t="s">
        <v>294</v>
      </c>
      <c r="F52" s="197"/>
      <c r="G52" s="198"/>
    </row>
    <row r="53" spans="2:7" ht="15.9" customHeight="1">
      <c r="B53" s="175"/>
      <c r="C53" s="7"/>
      <c r="D53" s="4"/>
      <c r="E53" s="196" t="s">
        <v>294</v>
      </c>
      <c r="F53" s="197"/>
      <c r="G53" s="198"/>
    </row>
    <row r="54" spans="2:7" ht="15.9" customHeight="1">
      <c r="B54" s="175"/>
      <c r="C54" s="7"/>
      <c r="D54" s="4"/>
      <c r="E54" s="196" t="s">
        <v>294</v>
      </c>
      <c r="F54" s="197"/>
      <c r="G54" s="198"/>
    </row>
    <row r="55" spans="2:7" ht="15.9" customHeight="1">
      <c r="B55" s="175"/>
      <c r="C55" s="7"/>
      <c r="D55" s="4"/>
      <c r="E55" s="196" t="s">
        <v>294</v>
      </c>
      <c r="F55" s="197"/>
      <c r="G55" s="198"/>
    </row>
    <row r="56" spans="2:7" ht="15.9" customHeight="1">
      <c r="B56" s="175"/>
      <c r="C56" s="7"/>
      <c r="D56" s="4"/>
      <c r="E56" s="196" t="s">
        <v>294</v>
      </c>
      <c r="F56" s="197"/>
      <c r="G56" s="198"/>
    </row>
    <row r="57" spans="2:7" ht="15.9" customHeight="1">
      <c r="B57" s="167" t="s">
        <v>27</v>
      </c>
      <c r="C57" s="6" t="s">
        <v>26</v>
      </c>
      <c r="D57" s="4"/>
      <c r="E57" s="196" t="s">
        <v>294</v>
      </c>
      <c r="F57" s="197"/>
      <c r="G57" s="198"/>
    </row>
    <row r="58" spans="2:7" ht="15.9" customHeight="1">
      <c r="B58" s="167"/>
      <c r="C58" s="6" t="s">
        <v>296</v>
      </c>
      <c r="D58" s="4"/>
      <c r="E58" s="196" t="s">
        <v>294</v>
      </c>
      <c r="F58" s="197"/>
      <c r="G58" s="198"/>
    </row>
    <row r="59" spans="2:7" ht="15.9" customHeight="1">
      <c r="B59" s="167"/>
      <c r="C59" s="6" t="s">
        <v>295</v>
      </c>
      <c r="D59" s="4"/>
      <c r="E59" s="196" t="s">
        <v>294</v>
      </c>
      <c r="F59" s="197"/>
      <c r="G59" s="198"/>
    </row>
    <row r="60" spans="2:7" ht="18" customHeight="1">
      <c r="B60" s="1" t="s">
        <v>22</v>
      </c>
      <c r="D60" s="1"/>
      <c r="E60" s="1"/>
      <c r="F60" s="1"/>
      <c r="G60" s="1"/>
    </row>
    <row r="62" spans="2:7">
      <c r="B62" s="171" t="s">
        <v>21</v>
      </c>
      <c r="C62" s="3" t="s">
        <v>8</v>
      </c>
      <c r="D62" s="3" t="s">
        <v>20</v>
      </c>
      <c r="E62" s="3" t="s">
        <v>147</v>
      </c>
      <c r="F62" s="3" t="s">
        <v>18</v>
      </c>
      <c r="G62" s="3" t="s">
        <v>17</v>
      </c>
    </row>
    <row r="63" spans="2:7">
      <c r="B63" s="171"/>
      <c r="C63" s="3" t="s">
        <v>5</v>
      </c>
      <c r="D63" s="3" t="s">
        <v>140</v>
      </c>
      <c r="E63" s="3" t="s">
        <v>142</v>
      </c>
      <c r="F63" s="3" t="s">
        <v>293</v>
      </c>
      <c r="G63" s="3" t="s">
        <v>292</v>
      </c>
    </row>
    <row r="64" spans="2:7">
      <c r="B64" s="171"/>
      <c r="C64" s="3" t="s">
        <v>2</v>
      </c>
      <c r="D64" s="3" t="s">
        <v>291</v>
      </c>
      <c r="E64" s="3" t="s">
        <v>137</v>
      </c>
      <c r="F64" s="3" t="s">
        <v>290</v>
      </c>
      <c r="G64" s="3" t="s">
        <v>289</v>
      </c>
    </row>
    <row r="66" spans="2:5">
      <c r="B66" s="172" t="s">
        <v>9</v>
      </c>
      <c r="C66" s="3" t="s">
        <v>8</v>
      </c>
      <c r="D66" s="3" t="s">
        <v>223</v>
      </c>
      <c r="E66" s="3" t="s">
        <v>288</v>
      </c>
    </row>
    <row r="67" spans="2:5">
      <c r="B67" s="173"/>
      <c r="C67" s="3" t="s">
        <v>5</v>
      </c>
      <c r="D67" s="3" t="s">
        <v>0</v>
      </c>
      <c r="E67" s="3" t="s">
        <v>287</v>
      </c>
    </row>
    <row r="68" spans="2:5">
      <c r="B68" s="174"/>
      <c r="C68" s="3" t="s">
        <v>2</v>
      </c>
      <c r="D68" s="3" t="s">
        <v>1</v>
      </c>
      <c r="E68" s="3" t="s">
        <v>15</v>
      </c>
    </row>
  </sheetData>
  <mergeCells count="16">
    <mergeCell ref="B52:B56"/>
    <mergeCell ref="B57:B59"/>
    <mergeCell ref="B62:B64"/>
    <mergeCell ref="B66:B68"/>
    <mergeCell ref="E48:G48"/>
    <mergeCell ref="E49:G49"/>
    <mergeCell ref="E50:G50"/>
    <mergeCell ref="E51:G51"/>
    <mergeCell ref="E53:G53"/>
    <mergeCell ref="E52:G52"/>
    <mergeCell ref="E56:G56"/>
    <mergeCell ref="E57:G57"/>
    <mergeCell ref="E58:G58"/>
    <mergeCell ref="E59:G59"/>
    <mergeCell ref="E54:G54"/>
    <mergeCell ref="E55:G55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E9554-B4BE-4F4A-8241-0009301D56E2}">
  <dimension ref="B1:I31"/>
  <sheetViews>
    <sheetView zoomScale="85" zoomScaleNormal="85" workbookViewId="0">
      <selection activeCell="M11" sqref="M11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8.1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6384" width="8.09765625" style="81"/>
  </cols>
  <sheetData>
    <row r="1" spans="2:9" ht="21.6">
      <c r="B1" s="23" t="s">
        <v>689</v>
      </c>
      <c r="C1" s="1"/>
      <c r="D1" s="2"/>
      <c r="E1" s="2"/>
      <c r="F1" s="2"/>
      <c r="G1" s="131"/>
      <c r="H1" s="131"/>
      <c r="I1" s="1"/>
    </row>
    <row r="2" spans="2:9" ht="19.2">
      <c r="B2" s="22" t="s">
        <v>669</v>
      </c>
      <c r="C2" s="1"/>
      <c r="D2" s="2"/>
      <c r="E2" s="2"/>
      <c r="F2" s="2"/>
      <c r="G2" s="131"/>
      <c r="H2" s="131"/>
      <c r="I2" s="1"/>
    </row>
    <row r="3" spans="2:9" ht="22.05" customHeight="1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51"/>
    </row>
    <row r="4" spans="2:9" ht="22.05" customHeight="1">
      <c r="B4" s="3" t="s">
        <v>608</v>
      </c>
      <c r="C4" s="157" t="s">
        <v>505</v>
      </c>
      <c r="D4" s="4">
        <v>42</v>
      </c>
      <c r="E4" s="4">
        <v>44</v>
      </c>
      <c r="F4" s="4">
        <f>D4+E4</f>
        <v>86</v>
      </c>
      <c r="G4" s="163">
        <v>14.4</v>
      </c>
      <c r="H4" s="163">
        <f>F4-G4</f>
        <v>71.599999999999994</v>
      </c>
      <c r="I4" s="152"/>
    </row>
    <row r="5" spans="2:9" ht="22.05" customHeight="1">
      <c r="B5" s="3" t="s">
        <v>607</v>
      </c>
      <c r="C5" s="157" t="s">
        <v>359</v>
      </c>
      <c r="D5" s="4">
        <v>44</v>
      </c>
      <c r="E5" s="4">
        <v>43</v>
      </c>
      <c r="F5" s="4">
        <f t="shared" ref="F5:F26" si="0">D5+E5</f>
        <v>87</v>
      </c>
      <c r="G5" s="163">
        <v>13.2</v>
      </c>
      <c r="H5" s="163">
        <f t="shared" ref="H5:H24" si="1">F5-G5</f>
        <v>73.8</v>
      </c>
      <c r="I5" s="152"/>
    </row>
    <row r="6" spans="2:9" ht="22.05" customHeight="1">
      <c r="B6" s="3" t="s">
        <v>606</v>
      </c>
      <c r="C6" s="157" t="s">
        <v>356</v>
      </c>
      <c r="D6" s="4">
        <v>48</v>
      </c>
      <c r="E6" s="4">
        <v>47</v>
      </c>
      <c r="F6" s="4">
        <f t="shared" si="0"/>
        <v>95</v>
      </c>
      <c r="G6" s="163">
        <v>20.399999999999999</v>
      </c>
      <c r="H6" s="163">
        <f t="shared" si="1"/>
        <v>74.599999999999994</v>
      </c>
      <c r="I6" s="152"/>
    </row>
    <row r="7" spans="2:9" ht="22.05" customHeight="1">
      <c r="B7" s="3" t="s">
        <v>605</v>
      </c>
      <c r="C7" s="157" t="s">
        <v>51</v>
      </c>
      <c r="D7" s="4">
        <v>41</v>
      </c>
      <c r="E7" s="4">
        <v>46</v>
      </c>
      <c r="F7" s="4">
        <f t="shared" si="0"/>
        <v>87</v>
      </c>
      <c r="G7" s="163">
        <v>12</v>
      </c>
      <c r="H7" s="163">
        <f t="shared" si="1"/>
        <v>75</v>
      </c>
      <c r="I7" s="152"/>
    </row>
    <row r="8" spans="2:9" ht="22.05" customHeight="1">
      <c r="B8" s="3" t="s">
        <v>603</v>
      </c>
      <c r="C8" s="157" t="s">
        <v>574</v>
      </c>
      <c r="D8" s="4">
        <v>43</v>
      </c>
      <c r="E8" s="4">
        <v>45</v>
      </c>
      <c r="F8" s="4">
        <f t="shared" si="0"/>
        <v>88</v>
      </c>
      <c r="G8" s="163">
        <v>12</v>
      </c>
      <c r="H8" s="163">
        <f t="shared" si="1"/>
        <v>76</v>
      </c>
      <c r="I8" s="44"/>
    </row>
    <row r="9" spans="2:9" ht="22.05" customHeight="1">
      <c r="B9" s="3" t="s">
        <v>602</v>
      </c>
      <c r="C9" s="157" t="s">
        <v>86</v>
      </c>
      <c r="D9" s="4">
        <v>50</v>
      </c>
      <c r="E9" s="4">
        <v>50</v>
      </c>
      <c r="F9" s="4">
        <f t="shared" si="0"/>
        <v>100</v>
      </c>
      <c r="G9" s="163">
        <v>24</v>
      </c>
      <c r="H9" s="163">
        <f t="shared" si="1"/>
        <v>76</v>
      </c>
      <c r="I9" s="1"/>
    </row>
    <row r="10" spans="2:9" ht="22.05" customHeight="1">
      <c r="B10" s="3" t="s">
        <v>601</v>
      </c>
      <c r="C10" s="159" t="s">
        <v>687</v>
      </c>
      <c r="D10" s="4">
        <v>49</v>
      </c>
      <c r="E10" s="4">
        <v>51</v>
      </c>
      <c r="F10" s="4">
        <f t="shared" si="0"/>
        <v>100</v>
      </c>
      <c r="G10" s="163">
        <v>24</v>
      </c>
      <c r="H10" s="163">
        <f t="shared" si="1"/>
        <v>76</v>
      </c>
      <c r="I10" s="1"/>
    </row>
    <row r="11" spans="2:9" ht="22.05" customHeight="1">
      <c r="B11" s="3" t="s">
        <v>599</v>
      </c>
      <c r="C11" s="158" t="s">
        <v>685</v>
      </c>
      <c r="D11" s="4">
        <v>51</v>
      </c>
      <c r="E11" s="4">
        <v>48</v>
      </c>
      <c r="F11" s="4">
        <f t="shared" si="0"/>
        <v>99</v>
      </c>
      <c r="G11" s="163">
        <v>22.8</v>
      </c>
      <c r="H11" s="163">
        <f t="shared" si="1"/>
        <v>76.2</v>
      </c>
      <c r="I11" s="1"/>
    </row>
    <row r="12" spans="2:9" ht="22.05" customHeight="1">
      <c r="B12" s="3" t="s">
        <v>598</v>
      </c>
      <c r="C12" s="157" t="s">
        <v>688</v>
      </c>
      <c r="D12" s="4">
        <v>52</v>
      </c>
      <c r="E12" s="4">
        <v>43</v>
      </c>
      <c r="F12" s="4">
        <f t="shared" si="0"/>
        <v>95</v>
      </c>
      <c r="G12" s="163">
        <v>18</v>
      </c>
      <c r="H12" s="163">
        <f t="shared" si="1"/>
        <v>77</v>
      </c>
      <c r="I12" s="1"/>
    </row>
    <row r="13" spans="2:9" ht="22.05" customHeight="1">
      <c r="B13" s="3" t="s">
        <v>597</v>
      </c>
      <c r="C13" s="157" t="s">
        <v>580</v>
      </c>
      <c r="D13" s="4">
        <v>45</v>
      </c>
      <c r="E13" s="4">
        <v>48</v>
      </c>
      <c r="F13" s="4">
        <f t="shared" si="0"/>
        <v>93</v>
      </c>
      <c r="G13" s="163">
        <v>15.6</v>
      </c>
      <c r="H13" s="163">
        <f t="shared" si="1"/>
        <v>77.400000000000006</v>
      </c>
      <c r="I13" s="2"/>
    </row>
    <row r="14" spans="2:9" ht="22.05" customHeight="1">
      <c r="B14" s="3" t="s">
        <v>596</v>
      </c>
      <c r="C14" s="159" t="s">
        <v>675</v>
      </c>
      <c r="D14" s="4">
        <v>48</v>
      </c>
      <c r="E14" s="4">
        <v>51</v>
      </c>
      <c r="F14" s="4">
        <f t="shared" si="0"/>
        <v>99</v>
      </c>
      <c r="G14" s="163">
        <v>21.6</v>
      </c>
      <c r="H14" s="163">
        <f t="shared" si="1"/>
        <v>77.400000000000006</v>
      </c>
      <c r="I14" s="1"/>
    </row>
    <row r="15" spans="2:9" ht="22.05" customHeight="1">
      <c r="B15" s="3" t="s">
        <v>595</v>
      </c>
      <c r="C15" s="158" t="s">
        <v>631</v>
      </c>
      <c r="D15" s="4">
        <v>44</v>
      </c>
      <c r="E15" s="4">
        <v>46</v>
      </c>
      <c r="F15" s="4">
        <f t="shared" si="0"/>
        <v>90</v>
      </c>
      <c r="G15" s="163">
        <v>12</v>
      </c>
      <c r="H15" s="163">
        <f t="shared" si="1"/>
        <v>78</v>
      </c>
      <c r="I15" s="1"/>
    </row>
    <row r="16" spans="2:9" ht="22.05" customHeight="1">
      <c r="B16" s="3" t="s">
        <v>593</v>
      </c>
      <c r="C16" s="157" t="s">
        <v>97</v>
      </c>
      <c r="D16" s="4">
        <v>49</v>
      </c>
      <c r="E16" s="4">
        <v>52</v>
      </c>
      <c r="F16" s="4">
        <f t="shared" si="0"/>
        <v>101</v>
      </c>
      <c r="G16" s="163">
        <v>22.8</v>
      </c>
      <c r="H16" s="163">
        <f t="shared" si="1"/>
        <v>78.2</v>
      </c>
      <c r="I16" s="2"/>
    </row>
    <row r="17" spans="2:9" ht="22.05" customHeight="1">
      <c r="B17" s="3" t="s">
        <v>592</v>
      </c>
      <c r="C17" s="157" t="s">
        <v>77</v>
      </c>
      <c r="D17" s="4">
        <v>57</v>
      </c>
      <c r="E17" s="4">
        <v>61</v>
      </c>
      <c r="F17" s="4">
        <f t="shared" si="0"/>
        <v>118</v>
      </c>
      <c r="G17" s="163">
        <v>39.6</v>
      </c>
      <c r="H17" s="163">
        <f t="shared" si="1"/>
        <v>78.400000000000006</v>
      </c>
      <c r="I17" s="2"/>
    </row>
    <row r="18" spans="2:9" ht="22.05" customHeight="1">
      <c r="B18" s="3" t="s">
        <v>477</v>
      </c>
      <c r="C18" s="157" t="s">
        <v>466</v>
      </c>
      <c r="D18" s="4">
        <v>52</v>
      </c>
      <c r="E18" s="4">
        <v>53</v>
      </c>
      <c r="F18" s="4">
        <f t="shared" si="0"/>
        <v>105</v>
      </c>
      <c r="G18" s="163">
        <v>26.4</v>
      </c>
      <c r="H18" s="163">
        <f t="shared" si="1"/>
        <v>78.599999999999994</v>
      </c>
      <c r="I18" s="1"/>
    </row>
    <row r="19" spans="2:9" ht="22.05" customHeight="1">
      <c r="B19" s="3" t="s">
        <v>590</v>
      </c>
      <c r="C19" s="159" t="s">
        <v>630</v>
      </c>
      <c r="D19" s="4">
        <v>46</v>
      </c>
      <c r="E19" s="4">
        <v>51</v>
      </c>
      <c r="F19" s="4">
        <f t="shared" si="0"/>
        <v>97</v>
      </c>
      <c r="G19" s="163">
        <v>18</v>
      </c>
      <c r="H19" s="163">
        <f t="shared" si="1"/>
        <v>79</v>
      </c>
      <c r="I19" s="1"/>
    </row>
    <row r="20" spans="2:9" ht="22.05" customHeight="1">
      <c r="B20" s="3" t="s">
        <v>589</v>
      </c>
      <c r="C20" s="159" t="s">
        <v>686</v>
      </c>
      <c r="D20" s="4">
        <v>46</v>
      </c>
      <c r="E20" s="4">
        <v>54</v>
      </c>
      <c r="F20" s="4">
        <f t="shared" si="0"/>
        <v>100</v>
      </c>
      <c r="G20" s="163">
        <v>20.399999999999999</v>
      </c>
      <c r="H20" s="163">
        <f t="shared" si="1"/>
        <v>79.599999999999994</v>
      </c>
      <c r="I20" s="1"/>
    </row>
    <row r="21" spans="2:9" ht="22.05" customHeight="1">
      <c r="B21" s="3" t="s">
        <v>588</v>
      </c>
      <c r="C21" s="160" t="s">
        <v>535</v>
      </c>
      <c r="D21" s="4">
        <v>54</v>
      </c>
      <c r="E21" s="4">
        <v>58</v>
      </c>
      <c r="F21" s="4">
        <f t="shared" si="0"/>
        <v>112</v>
      </c>
      <c r="G21" s="163">
        <v>31.2</v>
      </c>
      <c r="H21" s="163">
        <f t="shared" si="1"/>
        <v>80.8</v>
      </c>
      <c r="I21" s="1"/>
    </row>
    <row r="22" spans="2:9" ht="22.05" customHeight="1">
      <c r="B22" s="3" t="s">
        <v>586</v>
      </c>
      <c r="C22" s="160" t="s">
        <v>684</v>
      </c>
      <c r="D22" s="4">
        <v>57</v>
      </c>
      <c r="E22" s="4">
        <v>65</v>
      </c>
      <c r="F22" s="4">
        <f t="shared" si="0"/>
        <v>122</v>
      </c>
      <c r="G22" s="163">
        <v>40</v>
      </c>
      <c r="H22" s="163">
        <f t="shared" si="1"/>
        <v>82</v>
      </c>
      <c r="I22" s="1"/>
    </row>
    <row r="23" spans="2:9" ht="22.05" customHeight="1">
      <c r="B23" s="3" t="s">
        <v>585</v>
      </c>
      <c r="C23" s="159" t="s">
        <v>633</v>
      </c>
      <c r="D23" s="4">
        <v>55</v>
      </c>
      <c r="E23" s="4">
        <v>56</v>
      </c>
      <c r="F23" s="4">
        <f t="shared" si="0"/>
        <v>111</v>
      </c>
      <c r="G23" s="163">
        <v>27.6</v>
      </c>
      <c r="H23" s="163">
        <f t="shared" si="1"/>
        <v>83.4</v>
      </c>
      <c r="I23" s="1"/>
    </row>
    <row r="24" spans="2:9" ht="22.05" customHeight="1">
      <c r="B24" s="3" t="s">
        <v>583</v>
      </c>
      <c r="C24" s="157" t="s">
        <v>91</v>
      </c>
      <c r="D24" s="4">
        <v>47</v>
      </c>
      <c r="E24" s="4">
        <v>63</v>
      </c>
      <c r="F24" s="4">
        <f t="shared" si="0"/>
        <v>110</v>
      </c>
      <c r="G24" s="163">
        <v>25.2</v>
      </c>
      <c r="H24" s="163">
        <f t="shared" si="1"/>
        <v>84.8</v>
      </c>
      <c r="I24" s="2"/>
    </row>
    <row r="25" spans="2:9" ht="22.05" customHeight="1">
      <c r="B25" s="3" t="s">
        <v>615</v>
      </c>
      <c r="C25" s="161" t="s">
        <v>40</v>
      </c>
      <c r="D25" s="4">
        <v>59</v>
      </c>
      <c r="E25" s="4">
        <v>55</v>
      </c>
      <c r="F25" s="4">
        <f t="shared" si="0"/>
        <v>114</v>
      </c>
      <c r="G25" s="163">
        <v>28.8</v>
      </c>
      <c r="H25" s="163">
        <f t="shared" ref="H25:H26" si="2">F25-G25</f>
        <v>85.2</v>
      </c>
      <c r="I25" s="2"/>
    </row>
    <row r="26" spans="2:9" ht="22.05" customHeight="1">
      <c r="B26" s="3" t="s">
        <v>616</v>
      </c>
      <c r="C26" s="162" t="s">
        <v>577</v>
      </c>
      <c r="D26" s="4">
        <v>60</v>
      </c>
      <c r="E26" s="4">
        <v>66</v>
      </c>
      <c r="F26" s="4">
        <f t="shared" si="0"/>
        <v>126</v>
      </c>
      <c r="G26" s="163">
        <v>40</v>
      </c>
      <c r="H26" s="163">
        <f t="shared" si="2"/>
        <v>86</v>
      </c>
      <c r="I26" s="2"/>
    </row>
    <row r="27" spans="2:9" ht="19.2">
      <c r="B27" s="1"/>
      <c r="C27" s="1"/>
      <c r="D27" s="1"/>
      <c r="E27" s="1"/>
      <c r="F27" s="1"/>
      <c r="G27" s="164"/>
      <c r="H27" s="164"/>
    </row>
    <row r="28" spans="2:9" ht="19.2">
      <c r="B28" s="3" t="s">
        <v>537</v>
      </c>
      <c r="C28" s="101" t="s">
        <v>505</v>
      </c>
      <c r="D28" s="4">
        <v>42</v>
      </c>
      <c r="E28" s="4">
        <v>44</v>
      </c>
      <c r="F28" s="4">
        <f>D28+E28</f>
        <v>86</v>
      </c>
      <c r="G28" s="134"/>
      <c r="H28" s="136"/>
    </row>
    <row r="30" spans="2:9" ht="21.6">
      <c r="B30" s="149"/>
    </row>
    <row r="31" spans="2:9" ht="21.6">
      <c r="B31" s="149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71A9-F8F6-4FE6-A188-E376E6FAD154}">
  <dimension ref="B1:O52"/>
  <sheetViews>
    <sheetView topLeftCell="A12" workbookViewId="0">
      <selection activeCell="Q10" sqref="Q10"/>
    </sheetView>
  </sheetViews>
  <sheetFormatPr defaultColWidth="8.09765625" defaultRowHeight="19.2"/>
  <cols>
    <col min="1" max="1" width="2.3984375" style="1" customWidth="1"/>
    <col min="2" max="2" width="13.19921875" style="1" customWidth="1"/>
    <col min="3" max="3" width="13.69921875" style="1" customWidth="1"/>
    <col min="4" max="8" width="8.69921875" style="2" customWidth="1"/>
    <col min="9" max="9" width="9.296875" style="1" customWidth="1"/>
    <col min="10" max="16384" width="8.09765625" style="1"/>
  </cols>
  <sheetData>
    <row r="1" spans="2:14" ht="21.6">
      <c r="B1" s="23" t="s">
        <v>342</v>
      </c>
    </row>
    <row r="2" spans="2:14">
      <c r="B2" s="22" t="s">
        <v>216</v>
      </c>
    </row>
    <row r="3" spans="2:14" ht="18.899999999999999" customHeight="1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6" t="s">
        <v>125</v>
      </c>
      <c r="J3" s="49" t="s">
        <v>341</v>
      </c>
      <c r="K3" s="2" t="s">
        <v>340</v>
      </c>
      <c r="L3" s="2" t="s">
        <v>339</v>
      </c>
    </row>
    <row r="4" spans="2:14" ht="18.899999999999999" customHeight="1">
      <c r="B4" s="11" t="s">
        <v>124</v>
      </c>
      <c r="C4" s="13" t="s">
        <v>38</v>
      </c>
      <c r="D4" s="7">
        <v>39</v>
      </c>
      <c r="E4" s="7">
        <v>38</v>
      </c>
      <c r="F4" s="7">
        <f t="shared" ref="F4:F42" si="0">SUM(D4:E4)</f>
        <v>77</v>
      </c>
      <c r="G4" s="19">
        <v>8</v>
      </c>
      <c r="H4" s="19">
        <f t="shared" ref="H4:H42" si="1">F4-G4</f>
        <v>69</v>
      </c>
      <c r="I4" s="19">
        <v>3</v>
      </c>
      <c r="J4" s="1">
        <v>3</v>
      </c>
      <c r="K4" s="1">
        <f>5*30%</f>
        <v>1.5</v>
      </c>
      <c r="L4" s="48">
        <f>SUM(J4:K4)</f>
        <v>4.5</v>
      </c>
      <c r="M4" s="47" t="s">
        <v>338</v>
      </c>
    </row>
    <row r="5" spans="2:14" ht="18.899999999999999" customHeight="1">
      <c r="B5" s="11" t="s">
        <v>122</v>
      </c>
      <c r="C5" s="13" t="s">
        <v>24</v>
      </c>
      <c r="D5" s="3">
        <v>42</v>
      </c>
      <c r="E5" s="3">
        <v>49</v>
      </c>
      <c r="F5" s="7">
        <f t="shared" si="0"/>
        <v>91</v>
      </c>
      <c r="G5" s="19">
        <v>22</v>
      </c>
      <c r="H5" s="19">
        <f t="shared" si="1"/>
        <v>69</v>
      </c>
      <c r="I5" s="19">
        <v>15</v>
      </c>
      <c r="J5" s="1">
        <v>3</v>
      </c>
      <c r="K5" s="1">
        <f>19*20%</f>
        <v>3.8000000000000003</v>
      </c>
      <c r="L5" s="48">
        <f>SUM(J5:K5)</f>
        <v>6.8000000000000007</v>
      </c>
      <c r="M5" s="47" t="s">
        <v>337</v>
      </c>
    </row>
    <row r="6" spans="2:14" ht="18.899999999999999" customHeight="1">
      <c r="B6" s="11" t="s">
        <v>120</v>
      </c>
      <c r="C6" s="13" t="s">
        <v>233</v>
      </c>
      <c r="D6" s="3">
        <v>42</v>
      </c>
      <c r="E6" s="3">
        <v>49</v>
      </c>
      <c r="F6" s="7">
        <f t="shared" si="0"/>
        <v>91</v>
      </c>
      <c r="G6" s="19">
        <v>22</v>
      </c>
      <c r="H6" s="19">
        <f t="shared" si="1"/>
        <v>69</v>
      </c>
      <c r="I6" s="19">
        <v>17</v>
      </c>
      <c r="J6" s="1">
        <v>3</v>
      </c>
      <c r="K6" s="9">
        <f>19*10%</f>
        <v>1.9000000000000001</v>
      </c>
      <c r="L6" s="48">
        <f>SUM(J6:K6)</f>
        <v>4.9000000000000004</v>
      </c>
      <c r="M6" s="47" t="s">
        <v>316</v>
      </c>
    </row>
    <row r="7" spans="2:14" ht="18.899999999999999" customHeight="1">
      <c r="B7" s="11" t="s">
        <v>118</v>
      </c>
      <c r="C7" s="13" t="s">
        <v>336</v>
      </c>
      <c r="D7" s="3">
        <v>45</v>
      </c>
      <c r="E7" s="3">
        <v>50</v>
      </c>
      <c r="F7" s="7">
        <f t="shared" si="0"/>
        <v>95</v>
      </c>
      <c r="G7" s="19">
        <v>30</v>
      </c>
      <c r="H7" s="19">
        <f t="shared" si="1"/>
        <v>65</v>
      </c>
      <c r="M7" s="47" t="s">
        <v>335</v>
      </c>
    </row>
    <row r="8" spans="2:14" ht="18.899999999999999" customHeight="1">
      <c r="B8" s="11" t="s">
        <v>115</v>
      </c>
      <c r="C8" s="13" t="s">
        <v>72</v>
      </c>
      <c r="D8" s="3">
        <v>43</v>
      </c>
      <c r="E8" s="3">
        <v>48</v>
      </c>
      <c r="F8" s="7">
        <f t="shared" si="0"/>
        <v>91</v>
      </c>
      <c r="G8" s="19">
        <v>22</v>
      </c>
      <c r="H8" s="19">
        <f t="shared" si="1"/>
        <v>69</v>
      </c>
      <c r="L8" s="2"/>
      <c r="M8" s="2"/>
      <c r="N8" s="2"/>
    </row>
    <row r="9" spans="2:14" ht="18.899999999999999" customHeight="1">
      <c r="B9" s="11" t="s">
        <v>113</v>
      </c>
      <c r="C9" s="42" t="s">
        <v>241</v>
      </c>
      <c r="D9" s="3">
        <v>41</v>
      </c>
      <c r="E9" s="3">
        <v>45</v>
      </c>
      <c r="F9" s="7">
        <f t="shared" si="0"/>
        <v>86</v>
      </c>
      <c r="G9" s="19">
        <v>16</v>
      </c>
      <c r="H9" s="19">
        <f t="shared" si="1"/>
        <v>70</v>
      </c>
      <c r="K9" s="2"/>
    </row>
    <row r="10" spans="2:14" ht="18.899999999999999" customHeight="1">
      <c r="B10" s="11" t="s">
        <v>112</v>
      </c>
      <c r="C10" s="13" t="s">
        <v>334</v>
      </c>
      <c r="D10" s="3">
        <v>46</v>
      </c>
      <c r="E10" s="3">
        <v>52</v>
      </c>
      <c r="F10" s="7">
        <f t="shared" si="0"/>
        <v>98</v>
      </c>
      <c r="G10" s="19">
        <v>27</v>
      </c>
      <c r="H10" s="19">
        <f t="shared" si="1"/>
        <v>71</v>
      </c>
      <c r="K10" s="2"/>
    </row>
    <row r="11" spans="2:14" ht="18.899999999999999" customHeight="1">
      <c r="B11" s="14" t="s">
        <v>333</v>
      </c>
      <c r="C11" s="13" t="s">
        <v>313</v>
      </c>
      <c r="D11" s="3">
        <v>45</v>
      </c>
      <c r="E11" s="3">
        <v>43</v>
      </c>
      <c r="F11" s="7">
        <f t="shared" si="0"/>
        <v>88</v>
      </c>
      <c r="G11" s="19">
        <v>16</v>
      </c>
      <c r="H11" s="3">
        <f t="shared" si="1"/>
        <v>72</v>
      </c>
      <c r="K11" s="2"/>
    </row>
    <row r="12" spans="2:14" ht="18.899999999999999" customHeight="1">
      <c r="B12" s="11" t="s">
        <v>107</v>
      </c>
      <c r="C12" s="13" t="s">
        <v>332</v>
      </c>
      <c r="D12" s="3">
        <v>39</v>
      </c>
      <c r="E12" s="3">
        <v>51</v>
      </c>
      <c r="F12" s="7">
        <f t="shared" si="0"/>
        <v>90</v>
      </c>
      <c r="G12" s="19">
        <v>18</v>
      </c>
      <c r="H12" s="3">
        <f t="shared" si="1"/>
        <v>72</v>
      </c>
      <c r="K12" s="2"/>
    </row>
    <row r="13" spans="2:14" ht="18.899999999999999" customHeight="1">
      <c r="B13" s="11" t="s">
        <v>105</v>
      </c>
      <c r="C13" s="13" t="s">
        <v>80</v>
      </c>
      <c r="D13" s="3">
        <v>42</v>
      </c>
      <c r="E13" s="3">
        <v>49</v>
      </c>
      <c r="F13" s="7">
        <f t="shared" si="0"/>
        <v>91</v>
      </c>
      <c r="G13" s="19">
        <v>19</v>
      </c>
      <c r="H13" s="3">
        <f t="shared" si="1"/>
        <v>72</v>
      </c>
      <c r="K13" s="2"/>
    </row>
    <row r="14" spans="2:14" ht="18.899999999999999" customHeight="1">
      <c r="B14" s="3" t="s">
        <v>103</v>
      </c>
      <c r="C14" s="15" t="s">
        <v>331</v>
      </c>
      <c r="D14" s="3">
        <v>49</v>
      </c>
      <c r="E14" s="3">
        <v>53</v>
      </c>
      <c r="F14" s="7">
        <f t="shared" si="0"/>
        <v>102</v>
      </c>
      <c r="G14" s="19">
        <v>30</v>
      </c>
      <c r="H14" s="3">
        <f t="shared" si="1"/>
        <v>72</v>
      </c>
    </row>
    <row r="15" spans="2:14" ht="18.899999999999999" customHeight="1">
      <c r="B15" s="3" t="s">
        <v>101</v>
      </c>
      <c r="C15" s="6" t="s">
        <v>104</v>
      </c>
      <c r="D15" s="3">
        <v>52</v>
      </c>
      <c r="E15" s="3">
        <v>52</v>
      </c>
      <c r="F15" s="7">
        <f t="shared" si="0"/>
        <v>104</v>
      </c>
      <c r="G15" s="19">
        <v>32</v>
      </c>
      <c r="H15" s="3">
        <f t="shared" si="1"/>
        <v>72</v>
      </c>
    </row>
    <row r="16" spans="2:14" ht="18.899999999999999" customHeight="1">
      <c r="B16" s="3" t="s">
        <v>99</v>
      </c>
      <c r="C16" s="6" t="s">
        <v>314</v>
      </c>
      <c r="D16" s="3">
        <v>52</v>
      </c>
      <c r="E16" s="3">
        <v>56</v>
      </c>
      <c r="F16" s="7">
        <f t="shared" si="0"/>
        <v>108</v>
      </c>
      <c r="G16" s="19">
        <v>35</v>
      </c>
      <c r="H16" s="3">
        <f t="shared" si="1"/>
        <v>73</v>
      </c>
      <c r="I16" s="2"/>
      <c r="K16" s="2"/>
    </row>
    <row r="17" spans="2:15" ht="18.899999999999999" customHeight="1">
      <c r="B17" s="3" t="s">
        <v>98</v>
      </c>
      <c r="C17" s="6" t="s">
        <v>245</v>
      </c>
      <c r="D17" s="3">
        <v>48</v>
      </c>
      <c r="E17" s="3">
        <v>59</v>
      </c>
      <c r="F17" s="7">
        <f t="shared" si="0"/>
        <v>107</v>
      </c>
      <c r="G17" s="19">
        <v>32</v>
      </c>
      <c r="H17" s="3">
        <f t="shared" si="1"/>
        <v>75</v>
      </c>
      <c r="I17" s="2"/>
      <c r="J17" s="47"/>
      <c r="K17" s="2"/>
      <c r="L17" s="2"/>
      <c r="M17" s="2"/>
      <c r="N17" s="2"/>
    </row>
    <row r="18" spans="2:15" ht="18.899999999999999" customHeight="1">
      <c r="B18" s="11" t="s">
        <v>96</v>
      </c>
      <c r="C18" s="13" t="s">
        <v>330</v>
      </c>
      <c r="D18" s="3">
        <v>45</v>
      </c>
      <c r="E18" s="3">
        <v>41</v>
      </c>
      <c r="F18" s="7">
        <f t="shared" si="0"/>
        <v>86</v>
      </c>
      <c r="G18" s="19">
        <v>10</v>
      </c>
      <c r="H18" s="3">
        <f t="shared" si="1"/>
        <v>76</v>
      </c>
      <c r="L18" s="2"/>
    </row>
    <row r="19" spans="2:15" ht="18.899999999999999" customHeight="1">
      <c r="B19" s="3" t="s">
        <v>95</v>
      </c>
      <c r="C19" s="6" t="s">
        <v>299</v>
      </c>
      <c r="D19" s="3">
        <v>46</v>
      </c>
      <c r="E19" s="3">
        <v>54</v>
      </c>
      <c r="F19" s="7">
        <f t="shared" si="0"/>
        <v>100</v>
      </c>
      <c r="G19" s="19">
        <v>24</v>
      </c>
      <c r="H19" s="3">
        <f t="shared" si="1"/>
        <v>76</v>
      </c>
      <c r="O19" s="17"/>
    </row>
    <row r="20" spans="2:15" ht="18.899999999999999" customHeight="1">
      <c r="B20" s="3" t="s">
        <v>94</v>
      </c>
      <c r="C20" s="6" t="s">
        <v>153</v>
      </c>
      <c r="D20" s="3">
        <v>47</v>
      </c>
      <c r="E20" s="3">
        <v>52</v>
      </c>
      <c r="F20" s="7">
        <f t="shared" si="0"/>
        <v>99</v>
      </c>
      <c r="G20" s="19">
        <v>21</v>
      </c>
      <c r="H20" s="3">
        <f t="shared" si="1"/>
        <v>78</v>
      </c>
    </row>
    <row r="21" spans="2:15" ht="18.899999999999999" customHeight="1">
      <c r="B21" s="3" t="s">
        <v>93</v>
      </c>
      <c r="C21" s="6" t="s">
        <v>295</v>
      </c>
      <c r="D21" s="3">
        <v>48</v>
      </c>
      <c r="E21" s="3">
        <v>53</v>
      </c>
      <c r="F21" s="7">
        <f t="shared" si="0"/>
        <v>101</v>
      </c>
      <c r="G21" s="19">
        <v>23</v>
      </c>
      <c r="H21" s="3">
        <f t="shared" si="1"/>
        <v>78</v>
      </c>
    </row>
    <row r="22" spans="2:15" ht="18.899999999999999" customHeight="1">
      <c r="B22" s="3" t="s">
        <v>92</v>
      </c>
      <c r="C22" s="6" t="s">
        <v>84</v>
      </c>
      <c r="D22" s="3">
        <v>50</v>
      </c>
      <c r="E22" s="3">
        <v>51</v>
      </c>
      <c r="F22" s="7">
        <f t="shared" si="0"/>
        <v>101</v>
      </c>
      <c r="G22" s="19">
        <v>23</v>
      </c>
      <c r="H22" s="3">
        <f t="shared" si="1"/>
        <v>78</v>
      </c>
    </row>
    <row r="23" spans="2:15" ht="18.899999999999999" customHeight="1">
      <c r="B23" s="11" t="s">
        <v>90</v>
      </c>
      <c r="C23" s="13" t="s">
        <v>231</v>
      </c>
      <c r="D23" s="3">
        <v>43</v>
      </c>
      <c r="E23" s="3">
        <v>51</v>
      </c>
      <c r="F23" s="7">
        <f t="shared" si="0"/>
        <v>94</v>
      </c>
      <c r="G23" s="19">
        <v>15</v>
      </c>
      <c r="H23" s="3">
        <f t="shared" si="1"/>
        <v>79</v>
      </c>
    </row>
    <row r="24" spans="2:15" ht="18.899999999999999" customHeight="1">
      <c r="B24" s="3" t="s">
        <v>88</v>
      </c>
      <c r="C24" s="6" t="s">
        <v>59</v>
      </c>
      <c r="D24" s="3">
        <v>49</v>
      </c>
      <c r="E24" s="3">
        <v>53</v>
      </c>
      <c r="F24" s="7">
        <f t="shared" si="0"/>
        <v>102</v>
      </c>
      <c r="G24" s="19">
        <v>23</v>
      </c>
      <c r="H24" s="3">
        <f t="shared" si="1"/>
        <v>79</v>
      </c>
    </row>
    <row r="25" spans="2:15" ht="18.899999999999999" customHeight="1">
      <c r="B25" s="3" t="s">
        <v>87</v>
      </c>
      <c r="C25" s="6" t="s">
        <v>74</v>
      </c>
      <c r="D25" s="3">
        <v>48</v>
      </c>
      <c r="E25" s="3">
        <v>52</v>
      </c>
      <c r="F25" s="7">
        <f t="shared" si="0"/>
        <v>100</v>
      </c>
      <c r="G25" s="19">
        <v>20</v>
      </c>
      <c r="H25" s="3">
        <f t="shared" si="1"/>
        <v>80</v>
      </c>
    </row>
    <row r="26" spans="2:15" ht="18.899999999999999" customHeight="1">
      <c r="B26" s="3" t="s">
        <v>85</v>
      </c>
      <c r="C26" s="6" t="s">
        <v>89</v>
      </c>
      <c r="D26" s="3">
        <v>53</v>
      </c>
      <c r="E26" s="3">
        <v>54</v>
      </c>
      <c r="F26" s="7">
        <f t="shared" si="0"/>
        <v>107</v>
      </c>
      <c r="G26" s="19">
        <v>27</v>
      </c>
      <c r="H26" s="3">
        <f t="shared" si="1"/>
        <v>80</v>
      </c>
    </row>
    <row r="27" spans="2:15" ht="18.899999999999999" customHeight="1">
      <c r="B27" s="3" t="s">
        <v>83</v>
      </c>
      <c r="C27" s="6" t="s">
        <v>51</v>
      </c>
      <c r="D27" s="3">
        <v>44</v>
      </c>
      <c r="E27" s="3">
        <v>44</v>
      </c>
      <c r="F27" s="7">
        <f t="shared" si="0"/>
        <v>88</v>
      </c>
      <c r="G27" s="19">
        <v>7</v>
      </c>
      <c r="H27" s="3">
        <f t="shared" si="1"/>
        <v>81</v>
      </c>
    </row>
    <row r="28" spans="2:15" ht="18.899999999999999" customHeight="1">
      <c r="B28" s="11" t="s">
        <v>81</v>
      </c>
      <c r="C28" s="13" t="s">
        <v>329</v>
      </c>
      <c r="D28" s="3">
        <v>48</v>
      </c>
      <c r="E28" s="3">
        <v>50</v>
      </c>
      <c r="F28" s="7">
        <f t="shared" si="0"/>
        <v>98</v>
      </c>
      <c r="G28" s="19">
        <v>17</v>
      </c>
      <c r="H28" s="3">
        <f t="shared" si="1"/>
        <v>81</v>
      </c>
    </row>
    <row r="29" spans="2:15" ht="18.899999999999999" customHeight="1">
      <c r="B29" s="3" t="s">
        <v>79</v>
      </c>
      <c r="C29" s="6" t="s">
        <v>304</v>
      </c>
      <c r="D29" s="3">
        <v>50</v>
      </c>
      <c r="E29" s="3">
        <v>51</v>
      </c>
      <c r="F29" s="7">
        <f t="shared" si="0"/>
        <v>101</v>
      </c>
      <c r="G29" s="19">
        <v>20</v>
      </c>
      <c r="H29" s="3">
        <f t="shared" si="1"/>
        <v>81</v>
      </c>
    </row>
    <row r="30" spans="2:15" ht="18.899999999999999" customHeight="1">
      <c r="B30" s="3" t="s">
        <v>78</v>
      </c>
      <c r="C30" s="6" t="s">
        <v>230</v>
      </c>
      <c r="D30" s="3">
        <v>57</v>
      </c>
      <c r="E30" s="3">
        <v>50</v>
      </c>
      <c r="F30" s="7">
        <f t="shared" si="0"/>
        <v>107</v>
      </c>
      <c r="G30" s="19">
        <v>24</v>
      </c>
      <c r="H30" s="3">
        <f t="shared" si="1"/>
        <v>83</v>
      </c>
    </row>
    <row r="31" spans="2:15" ht="18.899999999999999" customHeight="1">
      <c r="B31" s="3" t="s">
        <v>76</v>
      </c>
      <c r="C31" s="6" t="s">
        <v>275</v>
      </c>
      <c r="D31" s="3">
        <v>59</v>
      </c>
      <c r="E31" s="3">
        <v>53</v>
      </c>
      <c r="F31" s="7">
        <f t="shared" si="0"/>
        <v>112</v>
      </c>
      <c r="G31" s="19">
        <v>29</v>
      </c>
      <c r="H31" s="3">
        <f t="shared" si="1"/>
        <v>83</v>
      </c>
    </row>
    <row r="32" spans="2:15" ht="18.899999999999999" customHeight="1">
      <c r="B32" s="3" t="s">
        <v>75</v>
      </c>
      <c r="C32" s="6" t="s">
        <v>328</v>
      </c>
      <c r="D32" s="3">
        <v>53</v>
      </c>
      <c r="E32" s="3">
        <v>49</v>
      </c>
      <c r="F32" s="7">
        <f t="shared" si="0"/>
        <v>102</v>
      </c>
      <c r="G32" s="19">
        <v>18</v>
      </c>
      <c r="H32" s="16">
        <f t="shared" si="1"/>
        <v>84</v>
      </c>
    </row>
    <row r="33" spans="2:8" ht="18.899999999999999" customHeight="1">
      <c r="B33" s="11" t="s">
        <v>73</v>
      </c>
      <c r="C33" s="13" t="s">
        <v>239</v>
      </c>
      <c r="D33" s="3">
        <v>52</v>
      </c>
      <c r="E33" s="3">
        <v>54</v>
      </c>
      <c r="F33" s="7">
        <f t="shared" si="0"/>
        <v>106</v>
      </c>
      <c r="G33" s="19">
        <v>22</v>
      </c>
      <c r="H33" s="3">
        <f t="shared" si="1"/>
        <v>84</v>
      </c>
    </row>
    <row r="34" spans="2:8" ht="18.899999999999999" customHeight="1">
      <c r="B34" s="3" t="s">
        <v>71</v>
      </c>
      <c r="C34" s="6" t="s">
        <v>65</v>
      </c>
      <c r="D34" s="3">
        <v>58</v>
      </c>
      <c r="E34" s="3">
        <v>65</v>
      </c>
      <c r="F34" s="7">
        <f t="shared" si="0"/>
        <v>123</v>
      </c>
      <c r="G34" s="19">
        <v>38</v>
      </c>
      <c r="H34" s="3">
        <f t="shared" si="1"/>
        <v>85</v>
      </c>
    </row>
    <row r="35" spans="2:8" ht="18.899999999999999" customHeight="1">
      <c r="B35" s="3" t="s">
        <v>69</v>
      </c>
      <c r="C35" s="6" t="s">
        <v>164</v>
      </c>
      <c r="D35" s="3">
        <v>49</v>
      </c>
      <c r="E35" s="3">
        <v>53</v>
      </c>
      <c r="F35" s="7">
        <f t="shared" si="0"/>
        <v>102</v>
      </c>
      <c r="G35" s="19">
        <v>15</v>
      </c>
      <c r="H35" s="3">
        <f t="shared" si="1"/>
        <v>87</v>
      </c>
    </row>
    <row r="36" spans="2:8" ht="18.899999999999999" customHeight="1">
      <c r="B36" s="3" t="s">
        <v>67</v>
      </c>
      <c r="C36" s="6" t="s">
        <v>235</v>
      </c>
      <c r="D36" s="3">
        <v>64</v>
      </c>
      <c r="E36" s="3">
        <v>66</v>
      </c>
      <c r="F36" s="7">
        <f t="shared" si="0"/>
        <v>130</v>
      </c>
      <c r="G36" s="19">
        <v>40</v>
      </c>
      <c r="H36" s="3">
        <f t="shared" si="1"/>
        <v>90</v>
      </c>
    </row>
    <row r="37" spans="2:8" ht="18.899999999999999" customHeight="1">
      <c r="B37" s="3" t="s">
        <v>66</v>
      </c>
      <c r="C37" s="15" t="s">
        <v>308</v>
      </c>
      <c r="D37" s="3">
        <v>53</v>
      </c>
      <c r="E37" s="3">
        <v>52</v>
      </c>
      <c r="F37" s="7">
        <f t="shared" si="0"/>
        <v>105</v>
      </c>
      <c r="G37" s="19">
        <v>14</v>
      </c>
      <c r="H37" s="3">
        <f t="shared" si="1"/>
        <v>91</v>
      </c>
    </row>
    <row r="38" spans="2:8" ht="18.899999999999999" customHeight="1">
      <c r="B38" s="11" t="s">
        <v>64</v>
      </c>
      <c r="C38" s="13" t="s">
        <v>150</v>
      </c>
      <c r="D38" s="3">
        <v>59</v>
      </c>
      <c r="E38" s="3">
        <v>67</v>
      </c>
      <c r="F38" s="7">
        <f t="shared" si="0"/>
        <v>126</v>
      </c>
      <c r="G38" s="19">
        <v>35</v>
      </c>
      <c r="H38" s="3">
        <f t="shared" si="1"/>
        <v>91</v>
      </c>
    </row>
    <row r="39" spans="2:8" ht="18.899999999999999" customHeight="1">
      <c r="B39" s="3" t="s">
        <v>62</v>
      </c>
      <c r="C39" s="6" t="s">
        <v>327</v>
      </c>
      <c r="D39" s="3">
        <v>51</v>
      </c>
      <c r="E39" s="3">
        <v>58</v>
      </c>
      <c r="F39" s="7">
        <f t="shared" si="0"/>
        <v>109</v>
      </c>
      <c r="G39" s="19">
        <v>17</v>
      </c>
      <c r="H39" s="3">
        <f t="shared" si="1"/>
        <v>92</v>
      </c>
    </row>
    <row r="40" spans="2:8" ht="18.899999999999999" customHeight="1">
      <c r="B40" s="3" t="s">
        <v>60</v>
      </c>
      <c r="C40" s="6" t="s">
        <v>61</v>
      </c>
      <c r="D40" s="3">
        <v>52</v>
      </c>
      <c r="E40" s="3">
        <v>67</v>
      </c>
      <c r="F40" s="7">
        <f t="shared" si="0"/>
        <v>119</v>
      </c>
      <c r="G40" s="19">
        <v>27</v>
      </c>
      <c r="H40" s="3">
        <f t="shared" si="1"/>
        <v>92</v>
      </c>
    </row>
    <row r="41" spans="2:8" ht="18.899999999999999" customHeight="1">
      <c r="B41" s="14" t="s">
        <v>56</v>
      </c>
      <c r="C41" s="13" t="s">
        <v>228</v>
      </c>
      <c r="D41" s="3">
        <v>63</v>
      </c>
      <c r="E41" s="3">
        <v>68</v>
      </c>
      <c r="F41" s="7">
        <f t="shared" si="0"/>
        <v>131</v>
      </c>
      <c r="G41" s="19">
        <v>38</v>
      </c>
      <c r="H41" s="3">
        <f t="shared" si="1"/>
        <v>93</v>
      </c>
    </row>
    <row r="42" spans="2:8" ht="18.899999999999999" customHeight="1">
      <c r="B42" s="14" t="s">
        <v>54</v>
      </c>
      <c r="C42" s="13" t="s">
        <v>326</v>
      </c>
      <c r="D42" s="3">
        <v>54</v>
      </c>
      <c r="E42" s="3">
        <v>48</v>
      </c>
      <c r="F42" s="7">
        <f t="shared" si="0"/>
        <v>102</v>
      </c>
      <c r="G42" s="19">
        <v>8</v>
      </c>
      <c r="H42" s="3">
        <f t="shared" si="1"/>
        <v>94</v>
      </c>
    </row>
    <row r="43" spans="2:8" ht="18.899999999999999" customHeight="1">
      <c r="B43" s="11" t="s">
        <v>52</v>
      </c>
      <c r="C43" s="11" t="s">
        <v>325</v>
      </c>
      <c r="D43" s="4"/>
      <c r="E43" s="4"/>
      <c r="F43" s="3">
        <v>77</v>
      </c>
      <c r="G43" s="4"/>
      <c r="H43" s="4"/>
    </row>
    <row r="44" spans="2:8" ht="15.9" customHeight="1">
      <c r="B44" s="10"/>
      <c r="C44" s="10"/>
      <c r="D44" s="1"/>
      <c r="E44" s="1"/>
      <c r="G44" s="1"/>
      <c r="H44" s="1"/>
    </row>
    <row r="45" spans="2:8" ht="15.9" customHeight="1">
      <c r="B45" s="9" t="s">
        <v>49</v>
      </c>
    </row>
    <row r="46" spans="2:8">
      <c r="B46" s="171" t="s">
        <v>21</v>
      </c>
      <c r="C46" s="3" t="s">
        <v>8</v>
      </c>
      <c r="D46" s="3" t="s">
        <v>20</v>
      </c>
      <c r="E46" s="3" t="s">
        <v>19</v>
      </c>
      <c r="F46" s="3" t="s">
        <v>18</v>
      </c>
      <c r="G46" s="3" t="s">
        <v>146</v>
      </c>
    </row>
    <row r="47" spans="2:8">
      <c r="B47" s="171"/>
      <c r="C47" s="3" t="s">
        <v>5</v>
      </c>
      <c r="D47" s="3" t="s">
        <v>324</v>
      </c>
      <c r="E47" s="3" t="s">
        <v>323</v>
      </c>
      <c r="F47" s="3" t="s">
        <v>322</v>
      </c>
      <c r="G47" s="3" t="s">
        <v>321</v>
      </c>
    </row>
    <row r="48" spans="2:8">
      <c r="B48" s="171"/>
      <c r="C48" s="3" t="s">
        <v>2</v>
      </c>
      <c r="D48" s="3" t="s">
        <v>219</v>
      </c>
      <c r="E48" s="3" t="s">
        <v>141</v>
      </c>
      <c r="F48" s="3" t="s">
        <v>11</v>
      </c>
      <c r="G48" s="3" t="s">
        <v>1</v>
      </c>
    </row>
    <row r="50" spans="2:5">
      <c r="B50" s="172" t="s">
        <v>9</v>
      </c>
      <c r="C50" s="3" t="s">
        <v>8</v>
      </c>
      <c r="D50" s="3" t="s">
        <v>223</v>
      </c>
      <c r="E50" s="3" t="s">
        <v>6</v>
      </c>
    </row>
    <row r="51" spans="2:5">
      <c r="B51" s="173"/>
      <c r="C51" s="3" t="s">
        <v>5</v>
      </c>
      <c r="D51" s="3" t="s">
        <v>139</v>
      </c>
      <c r="E51" s="3" t="s">
        <v>139</v>
      </c>
    </row>
    <row r="52" spans="2:5">
      <c r="B52" s="174"/>
      <c r="C52" s="3" t="s">
        <v>2</v>
      </c>
      <c r="D52" s="3" t="s">
        <v>1</v>
      </c>
      <c r="E52" s="19" t="s">
        <v>320</v>
      </c>
    </row>
  </sheetData>
  <mergeCells count="2">
    <mergeCell ref="B46:B48"/>
    <mergeCell ref="B50:B52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B8CE-3E53-4A1E-A742-21CDEA9F20F4}">
  <dimension ref="B1:I65"/>
  <sheetViews>
    <sheetView topLeftCell="A30" workbookViewId="0">
      <selection activeCell="Q10" sqref="Q10"/>
    </sheetView>
  </sheetViews>
  <sheetFormatPr defaultRowHeight="18"/>
  <cols>
    <col min="1" max="1" width="1.796875" style="24" customWidth="1"/>
    <col min="2" max="3" width="13.69921875" style="24" customWidth="1"/>
    <col min="4" max="16384" width="8.796875" style="24"/>
  </cols>
  <sheetData>
    <row r="1" spans="2:9" ht="21.6">
      <c r="B1" s="23" t="s">
        <v>366</v>
      </c>
      <c r="C1" s="1"/>
      <c r="D1" s="2"/>
      <c r="E1" s="2"/>
      <c r="F1" s="2"/>
      <c r="G1" s="2"/>
      <c r="H1" s="2"/>
      <c r="I1" s="1"/>
    </row>
    <row r="2" spans="2:9" ht="19.2">
      <c r="B2" s="22" t="s">
        <v>365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6" t="s">
        <v>125</v>
      </c>
    </row>
    <row r="4" spans="2:9" ht="19.2">
      <c r="B4" s="11" t="s">
        <v>124</v>
      </c>
      <c r="C4" s="13" t="s">
        <v>313</v>
      </c>
      <c r="D4" s="7">
        <v>41</v>
      </c>
      <c r="E4" s="7">
        <v>41</v>
      </c>
      <c r="F4" s="7">
        <f t="shared" ref="F4:F35" si="0">SUM(D4:E4)</f>
        <v>82</v>
      </c>
      <c r="G4" s="19">
        <v>16</v>
      </c>
      <c r="H4" s="19">
        <f t="shared" ref="H4:H35" si="1">F4-G4</f>
        <v>66</v>
      </c>
      <c r="I4" s="19">
        <v>7</v>
      </c>
    </row>
    <row r="5" spans="2:9" ht="19.2">
      <c r="B5" s="11" t="s">
        <v>122</v>
      </c>
      <c r="C5" s="13" t="s">
        <v>159</v>
      </c>
      <c r="D5" s="3">
        <v>49</v>
      </c>
      <c r="E5" s="3">
        <v>46</v>
      </c>
      <c r="F5" s="7">
        <f t="shared" si="0"/>
        <v>95</v>
      </c>
      <c r="G5" s="19">
        <v>24</v>
      </c>
      <c r="H5" s="19">
        <f t="shared" si="1"/>
        <v>71</v>
      </c>
      <c r="I5" s="19">
        <v>18</v>
      </c>
    </row>
    <row r="6" spans="2:9" ht="19.2">
      <c r="B6" s="11" t="s">
        <v>120</v>
      </c>
      <c r="C6" s="13" t="s">
        <v>254</v>
      </c>
      <c r="D6" s="3">
        <v>49</v>
      </c>
      <c r="E6" s="3">
        <v>50</v>
      </c>
      <c r="F6" s="7">
        <f t="shared" si="0"/>
        <v>99</v>
      </c>
      <c r="G6" s="19">
        <v>28</v>
      </c>
      <c r="H6" s="19">
        <f t="shared" si="1"/>
        <v>71</v>
      </c>
      <c r="I6" s="19">
        <v>24</v>
      </c>
    </row>
    <row r="7" spans="2:9" ht="19.2">
      <c r="B7" s="11" t="s">
        <v>118</v>
      </c>
      <c r="C7" s="13" t="s">
        <v>111</v>
      </c>
      <c r="D7" s="3">
        <v>48</v>
      </c>
      <c r="E7" s="3">
        <v>47</v>
      </c>
      <c r="F7" s="7">
        <f t="shared" si="0"/>
        <v>95</v>
      </c>
      <c r="G7" s="19">
        <v>23</v>
      </c>
      <c r="H7" s="7">
        <f t="shared" si="1"/>
        <v>72</v>
      </c>
      <c r="I7" s="1"/>
    </row>
    <row r="8" spans="2:9" ht="19.2">
      <c r="B8" s="11" t="s">
        <v>115</v>
      </c>
      <c r="C8" s="13" t="s">
        <v>245</v>
      </c>
      <c r="D8" s="3">
        <v>52</v>
      </c>
      <c r="E8" s="3">
        <v>52</v>
      </c>
      <c r="F8" s="7">
        <f t="shared" si="0"/>
        <v>104</v>
      </c>
      <c r="G8" s="19">
        <v>32</v>
      </c>
      <c r="H8" s="7">
        <f t="shared" si="1"/>
        <v>72</v>
      </c>
      <c r="I8" s="1"/>
    </row>
    <row r="9" spans="2:9" ht="19.2">
      <c r="B9" s="11" t="s">
        <v>113</v>
      </c>
      <c r="C9" s="42" t="s">
        <v>364</v>
      </c>
      <c r="D9" s="3">
        <v>49</v>
      </c>
      <c r="E9" s="3">
        <v>45</v>
      </c>
      <c r="F9" s="7">
        <f t="shared" si="0"/>
        <v>94</v>
      </c>
      <c r="G9" s="19">
        <v>20</v>
      </c>
      <c r="H9" s="7">
        <f t="shared" si="1"/>
        <v>74</v>
      </c>
      <c r="I9" s="1"/>
    </row>
    <row r="10" spans="2:9" ht="19.2">
      <c r="B10" s="11" t="s">
        <v>112</v>
      </c>
      <c r="C10" s="13" t="s">
        <v>240</v>
      </c>
      <c r="D10" s="3">
        <v>53</v>
      </c>
      <c r="E10" s="3">
        <v>57</v>
      </c>
      <c r="F10" s="7">
        <f t="shared" si="0"/>
        <v>110</v>
      </c>
      <c r="G10" s="19">
        <v>36</v>
      </c>
      <c r="H10" s="7">
        <f t="shared" si="1"/>
        <v>74</v>
      </c>
      <c r="I10" s="1"/>
    </row>
    <row r="11" spans="2:9" ht="19.2">
      <c r="B11" s="14" t="s">
        <v>363</v>
      </c>
      <c r="C11" s="13" t="s">
        <v>362</v>
      </c>
      <c r="D11" s="3">
        <v>48</v>
      </c>
      <c r="E11" s="3">
        <v>45</v>
      </c>
      <c r="F11" s="7">
        <f t="shared" si="0"/>
        <v>93</v>
      </c>
      <c r="G11" s="19">
        <v>17</v>
      </c>
      <c r="H11" s="3">
        <f t="shared" si="1"/>
        <v>76</v>
      </c>
      <c r="I11" s="1"/>
    </row>
    <row r="12" spans="2:9" ht="19.2">
      <c r="B12" s="11" t="s">
        <v>107</v>
      </c>
      <c r="C12" s="13" t="s">
        <v>241</v>
      </c>
      <c r="D12" s="3">
        <v>45</v>
      </c>
      <c r="E12" s="3">
        <v>48</v>
      </c>
      <c r="F12" s="7">
        <f t="shared" si="0"/>
        <v>93</v>
      </c>
      <c r="G12" s="19">
        <v>16</v>
      </c>
      <c r="H12" s="3">
        <f t="shared" si="1"/>
        <v>77</v>
      </c>
      <c r="I12" s="1"/>
    </row>
    <row r="13" spans="2:9" ht="19.2">
      <c r="B13" s="11" t="s">
        <v>105</v>
      </c>
      <c r="C13" s="13" t="s">
        <v>361</v>
      </c>
      <c r="D13" s="3">
        <v>47</v>
      </c>
      <c r="E13" s="3">
        <v>45</v>
      </c>
      <c r="F13" s="7">
        <f t="shared" si="0"/>
        <v>92</v>
      </c>
      <c r="G13" s="19">
        <v>14</v>
      </c>
      <c r="H13" s="3">
        <f t="shared" si="1"/>
        <v>78</v>
      </c>
      <c r="I13" s="1"/>
    </row>
    <row r="14" spans="2:9" ht="19.2">
      <c r="B14" s="3" t="s">
        <v>103</v>
      </c>
      <c r="C14" s="15" t="s">
        <v>334</v>
      </c>
      <c r="D14" s="3">
        <v>56</v>
      </c>
      <c r="E14" s="3">
        <v>49</v>
      </c>
      <c r="F14" s="7">
        <f t="shared" si="0"/>
        <v>105</v>
      </c>
      <c r="G14" s="19">
        <v>27</v>
      </c>
      <c r="H14" s="3">
        <f t="shared" si="1"/>
        <v>78</v>
      </c>
      <c r="I14" s="1"/>
    </row>
    <row r="15" spans="2:9" ht="19.2">
      <c r="B15" s="3" t="s">
        <v>101</v>
      </c>
      <c r="C15" s="6" t="s">
        <v>84</v>
      </c>
      <c r="D15" s="3">
        <v>54</v>
      </c>
      <c r="E15" s="3">
        <v>48</v>
      </c>
      <c r="F15" s="7">
        <f t="shared" si="0"/>
        <v>102</v>
      </c>
      <c r="G15" s="19">
        <v>23</v>
      </c>
      <c r="H15" s="3">
        <f t="shared" si="1"/>
        <v>79</v>
      </c>
      <c r="I15" s="1"/>
    </row>
    <row r="16" spans="2:9" ht="19.2">
      <c r="B16" s="3" t="s">
        <v>99</v>
      </c>
      <c r="C16" s="6" t="s">
        <v>360</v>
      </c>
      <c r="D16" s="3">
        <v>43</v>
      </c>
      <c r="E16" s="3">
        <v>40</v>
      </c>
      <c r="F16" s="7">
        <f t="shared" si="0"/>
        <v>83</v>
      </c>
      <c r="G16" s="19">
        <v>3</v>
      </c>
      <c r="H16" s="3">
        <f t="shared" si="1"/>
        <v>80</v>
      </c>
      <c r="I16" s="2"/>
    </row>
    <row r="17" spans="2:9" ht="19.2">
      <c r="B17" s="3" t="s">
        <v>98</v>
      </c>
      <c r="C17" s="6" t="s">
        <v>359</v>
      </c>
      <c r="D17" s="3">
        <v>49</v>
      </c>
      <c r="E17" s="3">
        <v>45</v>
      </c>
      <c r="F17" s="7">
        <f t="shared" si="0"/>
        <v>94</v>
      </c>
      <c r="G17" s="19">
        <v>14</v>
      </c>
      <c r="H17" s="3">
        <f t="shared" si="1"/>
        <v>80</v>
      </c>
      <c r="I17" s="2"/>
    </row>
    <row r="18" spans="2:9" ht="19.2">
      <c r="B18" s="11" t="s">
        <v>96</v>
      </c>
      <c r="C18" s="13" t="s">
        <v>358</v>
      </c>
      <c r="D18" s="3">
        <v>51</v>
      </c>
      <c r="E18" s="3">
        <v>47</v>
      </c>
      <c r="F18" s="7">
        <f t="shared" si="0"/>
        <v>98</v>
      </c>
      <c r="G18" s="19">
        <v>18</v>
      </c>
      <c r="H18" s="3">
        <f t="shared" si="1"/>
        <v>80</v>
      </c>
      <c r="I18" s="1"/>
    </row>
    <row r="19" spans="2:9" ht="19.2">
      <c r="B19" s="3" t="s">
        <v>95</v>
      </c>
      <c r="C19" s="6" t="s">
        <v>299</v>
      </c>
      <c r="D19" s="3">
        <v>51</v>
      </c>
      <c r="E19" s="3">
        <v>53</v>
      </c>
      <c r="F19" s="7">
        <f t="shared" si="0"/>
        <v>104</v>
      </c>
      <c r="G19" s="19">
        <v>24</v>
      </c>
      <c r="H19" s="3">
        <f t="shared" si="1"/>
        <v>80</v>
      </c>
      <c r="I19" s="1"/>
    </row>
    <row r="20" spans="2:9" ht="19.2">
      <c r="B20" s="3" t="s">
        <v>94</v>
      </c>
      <c r="C20" s="6" t="s">
        <v>25</v>
      </c>
      <c r="D20" s="3">
        <v>53</v>
      </c>
      <c r="E20" s="3">
        <v>56</v>
      </c>
      <c r="F20" s="7">
        <f t="shared" si="0"/>
        <v>109</v>
      </c>
      <c r="G20" s="19">
        <v>29</v>
      </c>
      <c r="H20" s="3">
        <f t="shared" si="1"/>
        <v>80</v>
      </c>
      <c r="I20" s="1"/>
    </row>
    <row r="21" spans="2:9" ht="19.2">
      <c r="B21" s="3" t="s">
        <v>93</v>
      </c>
      <c r="C21" s="6" t="s">
        <v>164</v>
      </c>
      <c r="D21" s="3">
        <v>47</v>
      </c>
      <c r="E21" s="3">
        <v>49</v>
      </c>
      <c r="F21" s="7">
        <f t="shared" si="0"/>
        <v>96</v>
      </c>
      <c r="G21" s="19">
        <v>15</v>
      </c>
      <c r="H21" s="3">
        <f t="shared" si="1"/>
        <v>81</v>
      </c>
      <c r="I21" s="1"/>
    </row>
    <row r="22" spans="2:9" ht="19.2">
      <c r="B22" s="3" t="s">
        <v>92</v>
      </c>
      <c r="C22" s="6" t="s">
        <v>357</v>
      </c>
      <c r="D22" s="3">
        <v>53</v>
      </c>
      <c r="E22" s="3">
        <v>48</v>
      </c>
      <c r="F22" s="7">
        <f t="shared" si="0"/>
        <v>101</v>
      </c>
      <c r="G22" s="19">
        <v>20</v>
      </c>
      <c r="H22" s="3">
        <f t="shared" si="1"/>
        <v>81</v>
      </c>
      <c r="I22" s="1"/>
    </row>
    <row r="23" spans="2:9" ht="19.2">
      <c r="B23" s="11" t="s">
        <v>90</v>
      </c>
      <c r="C23" s="13" t="s">
        <v>314</v>
      </c>
      <c r="D23" s="3">
        <v>58</v>
      </c>
      <c r="E23" s="3">
        <v>58</v>
      </c>
      <c r="F23" s="7">
        <f t="shared" si="0"/>
        <v>116</v>
      </c>
      <c r="G23" s="19">
        <v>35</v>
      </c>
      <c r="H23" s="3">
        <f t="shared" si="1"/>
        <v>81</v>
      </c>
      <c r="I23" s="1"/>
    </row>
    <row r="24" spans="2:9" ht="19.2">
      <c r="B24" s="3" t="s">
        <v>88</v>
      </c>
      <c r="C24" s="6" t="s">
        <v>231</v>
      </c>
      <c r="D24" s="3">
        <v>51</v>
      </c>
      <c r="E24" s="3">
        <v>46</v>
      </c>
      <c r="F24" s="7">
        <f t="shared" si="0"/>
        <v>97</v>
      </c>
      <c r="G24" s="19">
        <v>15</v>
      </c>
      <c r="H24" s="3">
        <f t="shared" si="1"/>
        <v>82</v>
      </c>
      <c r="I24" s="1"/>
    </row>
    <row r="25" spans="2:9" ht="19.2">
      <c r="B25" s="3" t="s">
        <v>87</v>
      </c>
      <c r="C25" s="6" t="s">
        <v>162</v>
      </c>
      <c r="D25" s="3">
        <v>58</v>
      </c>
      <c r="E25" s="3">
        <v>50</v>
      </c>
      <c r="F25" s="7">
        <f t="shared" si="0"/>
        <v>108</v>
      </c>
      <c r="G25" s="19">
        <v>26</v>
      </c>
      <c r="H25" s="3">
        <f t="shared" si="1"/>
        <v>82</v>
      </c>
      <c r="I25" s="1"/>
    </row>
    <row r="26" spans="2:9" ht="19.2">
      <c r="B26" s="3" t="s">
        <v>85</v>
      </c>
      <c r="C26" s="6" t="s">
        <v>356</v>
      </c>
      <c r="D26" s="3">
        <v>47</v>
      </c>
      <c r="E26" s="3">
        <v>46</v>
      </c>
      <c r="F26" s="7">
        <f t="shared" si="0"/>
        <v>93</v>
      </c>
      <c r="G26" s="19">
        <v>10</v>
      </c>
      <c r="H26" s="3">
        <f t="shared" si="1"/>
        <v>83</v>
      </c>
      <c r="I26" s="1"/>
    </row>
    <row r="27" spans="2:9" ht="19.2">
      <c r="B27" s="3" t="s">
        <v>83</v>
      </c>
      <c r="C27" s="6" t="s">
        <v>355</v>
      </c>
      <c r="D27" s="3">
        <v>55</v>
      </c>
      <c r="E27" s="3">
        <v>50</v>
      </c>
      <c r="F27" s="7">
        <f t="shared" si="0"/>
        <v>105</v>
      </c>
      <c r="G27" s="19">
        <v>22</v>
      </c>
      <c r="H27" s="3">
        <f t="shared" si="1"/>
        <v>83</v>
      </c>
      <c r="I27" s="1"/>
    </row>
    <row r="28" spans="2:9" ht="19.2">
      <c r="B28" s="11" t="s">
        <v>81</v>
      </c>
      <c r="C28" s="13" t="s">
        <v>354</v>
      </c>
      <c r="D28" s="3">
        <v>43</v>
      </c>
      <c r="E28" s="3">
        <v>49</v>
      </c>
      <c r="F28" s="7">
        <f t="shared" si="0"/>
        <v>92</v>
      </c>
      <c r="G28" s="19">
        <v>8</v>
      </c>
      <c r="H28" s="3">
        <f t="shared" si="1"/>
        <v>84</v>
      </c>
      <c r="I28" s="1"/>
    </row>
    <row r="29" spans="2:9" ht="19.2">
      <c r="B29" s="3" t="s">
        <v>79</v>
      </c>
      <c r="C29" s="6" t="s">
        <v>304</v>
      </c>
      <c r="D29" s="3">
        <v>53</v>
      </c>
      <c r="E29" s="3">
        <v>53</v>
      </c>
      <c r="F29" s="7">
        <f t="shared" si="0"/>
        <v>106</v>
      </c>
      <c r="G29" s="19">
        <v>20</v>
      </c>
      <c r="H29" s="3">
        <f t="shared" si="1"/>
        <v>86</v>
      </c>
      <c r="I29" s="1"/>
    </row>
    <row r="30" spans="2:9" ht="19.2">
      <c r="B30" s="3" t="s">
        <v>78</v>
      </c>
      <c r="C30" s="6" t="s">
        <v>72</v>
      </c>
      <c r="D30" s="3">
        <v>56</v>
      </c>
      <c r="E30" s="3">
        <v>52</v>
      </c>
      <c r="F30" s="7">
        <f t="shared" si="0"/>
        <v>108</v>
      </c>
      <c r="G30" s="19">
        <v>22</v>
      </c>
      <c r="H30" s="3">
        <f t="shared" si="1"/>
        <v>86</v>
      </c>
      <c r="I30" s="1"/>
    </row>
    <row r="31" spans="2:9" ht="19.2">
      <c r="B31" s="3" t="s">
        <v>76</v>
      </c>
      <c r="C31" s="6" t="s">
        <v>353</v>
      </c>
      <c r="D31" s="3">
        <v>49</v>
      </c>
      <c r="E31" s="3">
        <v>60</v>
      </c>
      <c r="F31" s="7">
        <f t="shared" si="0"/>
        <v>109</v>
      </c>
      <c r="G31" s="19">
        <v>22</v>
      </c>
      <c r="H31" s="3">
        <f t="shared" si="1"/>
        <v>87</v>
      </c>
      <c r="I31" s="1"/>
    </row>
    <row r="32" spans="2:9" ht="19.2">
      <c r="B32" s="3" t="s">
        <v>75</v>
      </c>
      <c r="C32" s="6" t="s">
        <v>275</v>
      </c>
      <c r="D32" s="3">
        <v>55</v>
      </c>
      <c r="E32" s="3">
        <v>61</v>
      </c>
      <c r="F32" s="7">
        <f t="shared" si="0"/>
        <v>116</v>
      </c>
      <c r="G32" s="19">
        <v>29</v>
      </c>
      <c r="H32" s="16">
        <f t="shared" si="1"/>
        <v>87</v>
      </c>
      <c r="I32" s="1"/>
    </row>
    <row r="33" spans="2:9" ht="19.2">
      <c r="B33" s="11" t="s">
        <v>73</v>
      </c>
      <c r="C33" s="13" t="s">
        <v>104</v>
      </c>
      <c r="D33" s="3">
        <v>63</v>
      </c>
      <c r="E33" s="3">
        <v>56</v>
      </c>
      <c r="F33" s="7">
        <f t="shared" si="0"/>
        <v>119</v>
      </c>
      <c r="G33" s="19">
        <v>32</v>
      </c>
      <c r="H33" s="3">
        <f t="shared" si="1"/>
        <v>87</v>
      </c>
      <c r="I33" s="1"/>
    </row>
    <row r="34" spans="2:9" ht="19.2">
      <c r="B34" s="3" t="s">
        <v>71</v>
      </c>
      <c r="C34" s="6" t="s">
        <v>51</v>
      </c>
      <c r="D34" s="3">
        <v>48</v>
      </c>
      <c r="E34" s="3">
        <v>47</v>
      </c>
      <c r="F34" s="7">
        <f t="shared" si="0"/>
        <v>95</v>
      </c>
      <c r="G34" s="19">
        <v>7</v>
      </c>
      <c r="H34" s="3">
        <f t="shared" si="1"/>
        <v>88</v>
      </c>
      <c r="I34" s="1"/>
    </row>
    <row r="35" spans="2:9" ht="19.2">
      <c r="B35" s="3" t="s">
        <v>69</v>
      </c>
      <c r="C35" s="6" t="s">
        <v>274</v>
      </c>
      <c r="D35" s="3">
        <v>53</v>
      </c>
      <c r="E35" s="3">
        <v>56</v>
      </c>
      <c r="F35" s="7">
        <f t="shared" si="0"/>
        <v>109</v>
      </c>
      <c r="G35" s="19">
        <v>21</v>
      </c>
      <c r="H35" s="3">
        <f t="shared" si="1"/>
        <v>88</v>
      </c>
      <c r="I35" s="1"/>
    </row>
    <row r="36" spans="2:9" ht="19.2">
      <c r="B36" s="3" t="s">
        <v>67</v>
      </c>
      <c r="C36" s="6" t="s">
        <v>328</v>
      </c>
      <c r="D36" s="3">
        <v>51</v>
      </c>
      <c r="E36" s="3">
        <v>57</v>
      </c>
      <c r="F36" s="7">
        <f t="shared" ref="F36:F52" si="2">SUM(D36:E36)</f>
        <v>108</v>
      </c>
      <c r="G36" s="19">
        <v>18</v>
      </c>
      <c r="H36" s="3">
        <f t="shared" ref="H36:H52" si="3">F36-G36</f>
        <v>90</v>
      </c>
      <c r="I36" s="1"/>
    </row>
    <row r="37" spans="2:9" ht="19.2">
      <c r="B37" s="3" t="s">
        <v>66</v>
      </c>
      <c r="C37" s="15" t="s">
        <v>74</v>
      </c>
      <c r="D37" s="3">
        <v>57</v>
      </c>
      <c r="E37" s="3">
        <v>53</v>
      </c>
      <c r="F37" s="7">
        <f t="shared" si="2"/>
        <v>110</v>
      </c>
      <c r="G37" s="19">
        <v>20</v>
      </c>
      <c r="H37" s="3">
        <f t="shared" si="3"/>
        <v>90</v>
      </c>
      <c r="I37" s="1"/>
    </row>
    <row r="38" spans="2:9" ht="19.2">
      <c r="B38" s="11" t="s">
        <v>64</v>
      </c>
      <c r="C38" s="13" t="s">
        <v>232</v>
      </c>
      <c r="D38" s="3">
        <v>58</v>
      </c>
      <c r="E38" s="3">
        <v>59</v>
      </c>
      <c r="F38" s="7">
        <f t="shared" si="2"/>
        <v>117</v>
      </c>
      <c r="G38" s="19">
        <v>27</v>
      </c>
      <c r="H38" s="3">
        <f t="shared" si="3"/>
        <v>90</v>
      </c>
      <c r="I38" s="1"/>
    </row>
    <row r="39" spans="2:9" ht="19.2">
      <c r="B39" s="3" t="s">
        <v>62</v>
      </c>
      <c r="C39" s="6" t="s">
        <v>236</v>
      </c>
      <c r="D39" s="3">
        <v>62</v>
      </c>
      <c r="E39" s="3">
        <v>66</v>
      </c>
      <c r="F39" s="7">
        <f t="shared" si="2"/>
        <v>128</v>
      </c>
      <c r="G39" s="19">
        <v>38</v>
      </c>
      <c r="H39" s="3">
        <f t="shared" si="3"/>
        <v>90</v>
      </c>
      <c r="I39" s="1"/>
    </row>
    <row r="40" spans="2:9" ht="19.2">
      <c r="B40" s="3" t="s">
        <v>60</v>
      </c>
      <c r="C40" s="6" t="s">
        <v>317</v>
      </c>
      <c r="D40" s="3">
        <v>57</v>
      </c>
      <c r="E40" s="3">
        <v>53</v>
      </c>
      <c r="F40" s="7">
        <f t="shared" si="2"/>
        <v>110</v>
      </c>
      <c r="G40" s="19">
        <v>19</v>
      </c>
      <c r="H40" s="3">
        <f t="shared" si="3"/>
        <v>91</v>
      </c>
      <c r="I40" s="1"/>
    </row>
    <row r="41" spans="2:9" ht="19.2">
      <c r="B41" s="3" t="s">
        <v>273</v>
      </c>
      <c r="C41" s="6" t="s">
        <v>59</v>
      </c>
      <c r="D41" s="3">
        <v>56</v>
      </c>
      <c r="E41" s="3">
        <v>58</v>
      </c>
      <c r="F41" s="7">
        <f t="shared" si="2"/>
        <v>114</v>
      </c>
      <c r="G41" s="19">
        <v>23</v>
      </c>
      <c r="H41" s="3">
        <f t="shared" si="3"/>
        <v>91</v>
      </c>
      <c r="I41" s="1"/>
    </row>
    <row r="42" spans="2:9" ht="19.2">
      <c r="B42" s="3" t="s">
        <v>272</v>
      </c>
      <c r="C42" s="6" t="s">
        <v>352</v>
      </c>
      <c r="D42" s="3">
        <v>54</v>
      </c>
      <c r="E42" s="3">
        <v>61</v>
      </c>
      <c r="F42" s="7">
        <f t="shared" si="2"/>
        <v>115</v>
      </c>
      <c r="G42" s="19">
        <v>22</v>
      </c>
      <c r="H42" s="3">
        <f t="shared" si="3"/>
        <v>93</v>
      </c>
      <c r="I42" s="1"/>
    </row>
    <row r="43" spans="2:9" ht="19.2">
      <c r="B43" s="11" t="s">
        <v>175</v>
      </c>
      <c r="C43" s="13" t="s">
        <v>55</v>
      </c>
      <c r="D43" s="3">
        <v>63</v>
      </c>
      <c r="E43" s="3">
        <v>64</v>
      </c>
      <c r="F43" s="7">
        <f t="shared" si="2"/>
        <v>127</v>
      </c>
      <c r="G43" s="19">
        <v>34</v>
      </c>
      <c r="H43" s="3">
        <f t="shared" si="3"/>
        <v>93</v>
      </c>
      <c r="I43" s="1"/>
    </row>
    <row r="44" spans="2:9" ht="19.2">
      <c r="B44" s="3" t="s">
        <v>271</v>
      </c>
      <c r="C44" s="6" t="s">
        <v>351</v>
      </c>
      <c r="D44" s="3">
        <v>70</v>
      </c>
      <c r="E44" s="3">
        <v>65</v>
      </c>
      <c r="F44" s="7">
        <f t="shared" si="2"/>
        <v>135</v>
      </c>
      <c r="G44" s="19">
        <v>40</v>
      </c>
      <c r="H44" s="3">
        <f t="shared" si="3"/>
        <v>95</v>
      </c>
      <c r="I44" s="1"/>
    </row>
    <row r="45" spans="2:9" ht="19.2">
      <c r="B45" s="3" t="s">
        <v>270</v>
      </c>
      <c r="C45" s="6" t="s">
        <v>80</v>
      </c>
      <c r="D45" s="3">
        <v>55</v>
      </c>
      <c r="E45" s="3">
        <v>60</v>
      </c>
      <c r="F45" s="7">
        <f t="shared" si="2"/>
        <v>115</v>
      </c>
      <c r="G45" s="19">
        <v>19</v>
      </c>
      <c r="H45" s="3">
        <f t="shared" si="3"/>
        <v>96</v>
      </c>
      <c r="I45" s="1"/>
    </row>
    <row r="46" spans="2:9" ht="19.2">
      <c r="B46" s="3" t="s">
        <v>269</v>
      </c>
      <c r="C46" s="6" t="s">
        <v>230</v>
      </c>
      <c r="D46" s="3">
        <v>64</v>
      </c>
      <c r="E46" s="3">
        <v>56</v>
      </c>
      <c r="F46" s="7">
        <f t="shared" si="2"/>
        <v>120</v>
      </c>
      <c r="G46" s="19">
        <v>24</v>
      </c>
      <c r="H46" s="3">
        <f t="shared" si="3"/>
        <v>96</v>
      </c>
      <c r="I46" s="1"/>
    </row>
    <row r="47" spans="2:9" ht="19.2">
      <c r="B47" s="3" t="s">
        <v>268</v>
      </c>
      <c r="C47" s="6" t="s">
        <v>28</v>
      </c>
      <c r="D47" s="3">
        <v>59</v>
      </c>
      <c r="E47" s="3">
        <v>67</v>
      </c>
      <c r="F47" s="7">
        <f t="shared" si="2"/>
        <v>126</v>
      </c>
      <c r="G47" s="19">
        <v>30</v>
      </c>
      <c r="H47" s="3">
        <f t="shared" si="3"/>
        <v>96</v>
      </c>
      <c r="I47" s="1"/>
    </row>
    <row r="48" spans="2:9" ht="19.2">
      <c r="B48" s="11" t="s">
        <v>350</v>
      </c>
      <c r="C48" s="13" t="s">
        <v>349</v>
      </c>
      <c r="D48" s="3">
        <v>73</v>
      </c>
      <c r="E48" s="3">
        <v>60</v>
      </c>
      <c r="F48" s="7">
        <f t="shared" si="2"/>
        <v>133</v>
      </c>
      <c r="G48" s="19">
        <v>36</v>
      </c>
      <c r="H48" s="3">
        <f t="shared" si="3"/>
        <v>97</v>
      </c>
      <c r="I48" s="1"/>
    </row>
    <row r="49" spans="2:9" ht="19.2">
      <c r="B49" s="21" t="s">
        <v>348</v>
      </c>
      <c r="C49" s="6" t="s">
        <v>61</v>
      </c>
      <c r="D49" s="3">
        <v>59</v>
      </c>
      <c r="E49" s="3">
        <v>67</v>
      </c>
      <c r="F49" s="7">
        <f t="shared" si="2"/>
        <v>126</v>
      </c>
      <c r="G49" s="19">
        <v>27</v>
      </c>
      <c r="H49" s="3">
        <f t="shared" si="3"/>
        <v>99</v>
      </c>
      <c r="I49" s="1"/>
    </row>
    <row r="50" spans="2:9" ht="19.2">
      <c r="B50" s="21" t="s">
        <v>265</v>
      </c>
      <c r="C50" s="6" t="s">
        <v>228</v>
      </c>
      <c r="D50" s="3">
        <v>75</v>
      </c>
      <c r="E50" s="3">
        <v>66</v>
      </c>
      <c r="F50" s="7">
        <f t="shared" si="2"/>
        <v>141</v>
      </c>
      <c r="G50" s="19">
        <v>38</v>
      </c>
      <c r="H50" s="3">
        <f t="shared" si="3"/>
        <v>103</v>
      </c>
      <c r="I50" s="1"/>
    </row>
    <row r="51" spans="2:9" ht="19.2">
      <c r="B51" s="14" t="s">
        <v>56</v>
      </c>
      <c r="C51" s="13" t="s">
        <v>260</v>
      </c>
      <c r="D51" s="3">
        <v>70</v>
      </c>
      <c r="E51" s="3">
        <v>69</v>
      </c>
      <c r="F51" s="7">
        <f t="shared" si="2"/>
        <v>139</v>
      </c>
      <c r="G51" s="19">
        <v>34</v>
      </c>
      <c r="H51" s="3">
        <f t="shared" si="3"/>
        <v>105</v>
      </c>
      <c r="I51" s="1"/>
    </row>
    <row r="52" spans="2:9" ht="19.2">
      <c r="B52" s="14" t="s">
        <v>54</v>
      </c>
      <c r="C52" s="13" t="s">
        <v>347</v>
      </c>
      <c r="D52" s="3">
        <v>59</v>
      </c>
      <c r="E52" s="3">
        <v>64</v>
      </c>
      <c r="F52" s="7">
        <f t="shared" si="2"/>
        <v>123</v>
      </c>
      <c r="G52" s="19">
        <v>16</v>
      </c>
      <c r="H52" s="3">
        <f t="shared" si="3"/>
        <v>107</v>
      </c>
      <c r="I52" s="1"/>
    </row>
    <row r="53" spans="2:9" ht="19.2">
      <c r="B53" s="11" t="s">
        <v>52</v>
      </c>
      <c r="C53" s="11" t="s">
        <v>313</v>
      </c>
      <c r="D53" s="3">
        <v>41</v>
      </c>
      <c r="E53" s="3">
        <v>41</v>
      </c>
      <c r="F53" s="3">
        <v>82</v>
      </c>
      <c r="G53" s="4"/>
      <c r="H53" s="4"/>
      <c r="I53" s="1"/>
    </row>
    <row r="54" spans="2:9" ht="19.2">
      <c r="B54" s="10"/>
      <c r="C54" s="10"/>
      <c r="D54" s="1"/>
      <c r="E54" s="1"/>
      <c r="F54" s="2"/>
      <c r="G54" s="1"/>
      <c r="H54" s="1"/>
      <c r="I54" s="1"/>
    </row>
    <row r="55" spans="2:9" ht="19.2">
      <c r="B55" s="9" t="s">
        <v>49</v>
      </c>
      <c r="C55" s="1"/>
      <c r="D55" s="2"/>
      <c r="E55" s="2"/>
      <c r="F55" s="2"/>
      <c r="G55" s="2"/>
      <c r="H55" s="2"/>
      <c r="I55" s="1"/>
    </row>
    <row r="56" spans="2:9" ht="19.2">
      <c r="B56" s="171" t="s">
        <v>21</v>
      </c>
      <c r="C56" s="3" t="s">
        <v>8</v>
      </c>
      <c r="D56" s="3" t="s">
        <v>346</v>
      </c>
      <c r="E56" s="3" t="s">
        <v>147</v>
      </c>
      <c r="F56" s="3" t="s">
        <v>288</v>
      </c>
      <c r="G56" s="3" t="s">
        <v>17</v>
      </c>
      <c r="H56" s="2"/>
      <c r="I56" s="1"/>
    </row>
    <row r="57" spans="2:9" ht="19.2">
      <c r="B57" s="171"/>
      <c r="C57" s="3" t="s">
        <v>5</v>
      </c>
      <c r="D57" s="3" t="s">
        <v>1</v>
      </c>
      <c r="E57" s="3" t="s">
        <v>345</v>
      </c>
      <c r="F57" s="3" t="s">
        <v>344</v>
      </c>
      <c r="G57" s="3" t="s">
        <v>1</v>
      </c>
      <c r="H57" s="2"/>
      <c r="I57" s="1"/>
    </row>
    <row r="58" spans="2:9" ht="19.2">
      <c r="B58" s="171"/>
      <c r="C58" s="3" t="s">
        <v>2</v>
      </c>
      <c r="D58" s="3" t="s">
        <v>4</v>
      </c>
      <c r="E58" s="3" t="s">
        <v>343</v>
      </c>
      <c r="F58" s="3" t="s">
        <v>140</v>
      </c>
      <c r="G58" s="3" t="s">
        <v>140</v>
      </c>
      <c r="H58" s="2"/>
      <c r="I58" s="1"/>
    </row>
    <row r="59" spans="2:9" ht="19.2">
      <c r="B59" s="1"/>
      <c r="C59" s="1"/>
      <c r="D59" s="2"/>
      <c r="E59" s="2"/>
      <c r="F59" s="2"/>
      <c r="G59" s="2"/>
      <c r="H59" s="2"/>
      <c r="I59" s="1"/>
    </row>
    <row r="60" spans="2:9" ht="19.2">
      <c r="B60" s="172" t="s">
        <v>9</v>
      </c>
      <c r="C60" s="3" t="s">
        <v>8</v>
      </c>
      <c r="D60" s="3" t="s">
        <v>19</v>
      </c>
      <c r="E60" s="3" t="s">
        <v>227</v>
      </c>
      <c r="F60" s="2"/>
      <c r="G60" s="2"/>
      <c r="H60" s="2"/>
      <c r="I60" s="1"/>
    </row>
    <row r="61" spans="2:9" ht="19.2">
      <c r="B61" s="173"/>
      <c r="C61" s="3" t="s">
        <v>5</v>
      </c>
      <c r="D61" s="3" t="s">
        <v>290</v>
      </c>
      <c r="E61" s="3" t="s">
        <v>219</v>
      </c>
      <c r="F61" s="2"/>
      <c r="G61" s="2"/>
      <c r="H61" s="2"/>
      <c r="I61" s="1"/>
    </row>
    <row r="62" spans="2:9" ht="19.2">
      <c r="B62" s="174"/>
      <c r="C62" s="3" t="s">
        <v>2</v>
      </c>
      <c r="D62" s="3" t="s">
        <v>11</v>
      </c>
      <c r="E62" s="7" t="s">
        <v>137</v>
      </c>
      <c r="F62" s="2"/>
      <c r="G62" s="2"/>
      <c r="H62" s="2"/>
      <c r="I62" s="1"/>
    </row>
    <row r="63" spans="2:9" ht="19.2">
      <c r="B63" s="1"/>
      <c r="C63" s="1"/>
      <c r="D63" s="2"/>
      <c r="E63" s="2"/>
      <c r="F63" s="2"/>
      <c r="G63" s="2"/>
      <c r="H63" s="2"/>
      <c r="I63" s="1"/>
    </row>
    <row r="64" spans="2:9" ht="19.2">
      <c r="B64" s="1"/>
      <c r="C64" s="1"/>
      <c r="D64" s="2"/>
      <c r="E64" s="2"/>
      <c r="F64" s="2"/>
      <c r="G64" s="2"/>
      <c r="H64" s="2"/>
      <c r="I64" s="1"/>
    </row>
    <row r="65" spans="2:9" ht="19.2">
      <c r="B65" s="1"/>
      <c r="C65" s="1"/>
      <c r="D65" s="2"/>
      <c r="E65" s="2"/>
      <c r="F65" s="2"/>
      <c r="G65" s="2"/>
      <c r="H65" s="2"/>
      <c r="I65" s="1"/>
    </row>
  </sheetData>
  <mergeCells count="2">
    <mergeCell ref="B56:B58"/>
    <mergeCell ref="B60:B62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E523-1CBB-4B39-B7EE-7D26035D57E1}">
  <dimension ref="B1:I58"/>
  <sheetViews>
    <sheetView topLeftCell="A17" workbookViewId="0">
      <selection activeCell="Q10" sqref="Q10"/>
    </sheetView>
  </sheetViews>
  <sheetFormatPr defaultColWidth="8.09765625" defaultRowHeight="18"/>
  <cols>
    <col min="1" max="1" width="1.796875" style="24" customWidth="1"/>
    <col min="2" max="3" width="13.69921875" style="24" customWidth="1"/>
    <col min="4" max="9" width="8.09765625" style="24"/>
    <col min="10" max="10" width="11.5" style="24" bestFit="1" customWidth="1"/>
    <col min="11" max="16384" width="8.09765625" style="24"/>
  </cols>
  <sheetData>
    <row r="1" spans="2:9" ht="21.6">
      <c r="B1" s="23" t="s">
        <v>391</v>
      </c>
      <c r="C1" s="1"/>
      <c r="D1" s="2"/>
      <c r="E1" s="2"/>
      <c r="F1" s="2"/>
      <c r="G1" s="2"/>
      <c r="H1" s="2"/>
      <c r="I1" s="1"/>
    </row>
    <row r="2" spans="2:9" ht="19.2">
      <c r="B2" s="22" t="s">
        <v>390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6" t="s">
        <v>125</v>
      </c>
    </row>
    <row r="4" spans="2:9" ht="19.2">
      <c r="B4" s="51" t="s">
        <v>389</v>
      </c>
      <c r="C4" s="52" t="s">
        <v>349</v>
      </c>
      <c r="D4" s="7">
        <v>52</v>
      </c>
      <c r="E4" s="7">
        <v>54</v>
      </c>
      <c r="F4" s="7">
        <f t="shared" ref="F4:F46" si="0">SUM(D4:E4)</f>
        <v>106</v>
      </c>
      <c r="G4" s="19">
        <v>36</v>
      </c>
      <c r="H4" s="19">
        <f t="shared" ref="H4:H43" si="1">F4-G4</f>
        <v>70</v>
      </c>
      <c r="I4" s="19">
        <v>23</v>
      </c>
    </row>
    <row r="5" spans="2:9" ht="19.2">
      <c r="B5" s="51" t="s">
        <v>388</v>
      </c>
      <c r="C5" s="50" t="s">
        <v>334</v>
      </c>
      <c r="D5" s="3">
        <v>50</v>
      </c>
      <c r="E5" s="3">
        <v>48</v>
      </c>
      <c r="F5" s="7">
        <f t="shared" si="0"/>
        <v>98</v>
      </c>
      <c r="G5" s="19">
        <v>27</v>
      </c>
      <c r="H5" s="19">
        <f t="shared" si="1"/>
        <v>71</v>
      </c>
      <c r="I5" s="19">
        <v>20</v>
      </c>
    </row>
    <row r="6" spans="2:9" ht="19.2">
      <c r="B6" s="51" t="s">
        <v>387</v>
      </c>
      <c r="C6" s="52" t="s">
        <v>359</v>
      </c>
      <c r="D6" s="3">
        <v>44</v>
      </c>
      <c r="E6" s="3">
        <v>42</v>
      </c>
      <c r="F6" s="7">
        <f t="shared" si="0"/>
        <v>86</v>
      </c>
      <c r="G6" s="19">
        <v>14</v>
      </c>
      <c r="H6" s="58">
        <f t="shared" si="1"/>
        <v>72</v>
      </c>
      <c r="I6" s="19">
        <v>12</v>
      </c>
    </row>
    <row r="7" spans="2:9" ht="19.2">
      <c r="B7" s="51" t="s">
        <v>386</v>
      </c>
      <c r="C7" s="52" t="s">
        <v>245</v>
      </c>
      <c r="D7" s="3">
        <v>48</v>
      </c>
      <c r="E7" s="3">
        <v>56</v>
      </c>
      <c r="F7" s="7">
        <f t="shared" si="0"/>
        <v>104</v>
      </c>
      <c r="G7" s="19">
        <v>32</v>
      </c>
      <c r="H7" s="58">
        <f t="shared" si="1"/>
        <v>72</v>
      </c>
      <c r="I7" s="1"/>
    </row>
    <row r="8" spans="2:9" ht="19.2">
      <c r="B8" s="51" t="s">
        <v>385</v>
      </c>
      <c r="C8" s="52" t="s">
        <v>240</v>
      </c>
      <c r="D8" s="3">
        <v>51</v>
      </c>
      <c r="E8" s="3">
        <v>57</v>
      </c>
      <c r="F8" s="7">
        <f t="shared" si="0"/>
        <v>108</v>
      </c>
      <c r="G8" s="19">
        <v>36</v>
      </c>
      <c r="H8" s="58">
        <f t="shared" si="1"/>
        <v>72</v>
      </c>
      <c r="I8" s="1"/>
    </row>
    <row r="9" spans="2:9" ht="19.2">
      <c r="B9" s="51" t="s">
        <v>384</v>
      </c>
      <c r="C9" s="52" t="s">
        <v>231</v>
      </c>
      <c r="D9" s="3">
        <v>46</v>
      </c>
      <c r="E9" s="3">
        <v>42</v>
      </c>
      <c r="F9" s="7">
        <f t="shared" si="0"/>
        <v>88</v>
      </c>
      <c r="G9" s="19">
        <v>15</v>
      </c>
      <c r="H9" s="7">
        <f t="shared" si="1"/>
        <v>73</v>
      </c>
      <c r="I9" s="1"/>
    </row>
    <row r="10" spans="2:9" ht="19.2">
      <c r="B10" s="51" t="s">
        <v>383</v>
      </c>
      <c r="C10" s="52" t="s">
        <v>104</v>
      </c>
      <c r="D10" s="3">
        <v>52</v>
      </c>
      <c r="E10" s="3">
        <v>53</v>
      </c>
      <c r="F10" s="7">
        <f t="shared" si="0"/>
        <v>105</v>
      </c>
      <c r="G10" s="19">
        <v>32</v>
      </c>
      <c r="H10" s="7">
        <f t="shared" si="1"/>
        <v>73</v>
      </c>
      <c r="I10" s="1"/>
    </row>
    <row r="11" spans="2:9" ht="19.2">
      <c r="B11" s="54" t="s">
        <v>363</v>
      </c>
      <c r="C11" s="57" t="s">
        <v>262</v>
      </c>
      <c r="D11" s="3">
        <v>47</v>
      </c>
      <c r="E11" s="3">
        <v>48</v>
      </c>
      <c r="F11" s="7">
        <f t="shared" si="0"/>
        <v>95</v>
      </c>
      <c r="G11" s="19">
        <v>21</v>
      </c>
      <c r="H11" s="3">
        <f t="shared" si="1"/>
        <v>74</v>
      </c>
      <c r="I11" s="1"/>
    </row>
    <row r="12" spans="2:9" ht="19.2">
      <c r="B12" s="51" t="s">
        <v>382</v>
      </c>
      <c r="C12" s="52" t="s">
        <v>355</v>
      </c>
      <c r="D12" s="3">
        <v>48</v>
      </c>
      <c r="E12" s="3">
        <v>48</v>
      </c>
      <c r="F12" s="7">
        <f t="shared" si="0"/>
        <v>96</v>
      </c>
      <c r="G12" s="19">
        <v>22</v>
      </c>
      <c r="H12" s="3">
        <f t="shared" si="1"/>
        <v>74</v>
      </c>
      <c r="I12" s="1"/>
    </row>
    <row r="13" spans="2:9" ht="19.2">
      <c r="B13" s="51" t="s">
        <v>381</v>
      </c>
      <c r="C13" s="51" t="s">
        <v>364</v>
      </c>
      <c r="D13" s="3">
        <v>42</v>
      </c>
      <c r="E13" s="3">
        <v>53</v>
      </c>
      <c r="F13" s="7">
        <f t="shared" si="0"/>
        <v>95</v>
      </c>
      <c r="G13" s="19">
        <v>20</v>
      </c>
      <c r="H13" s="3">
        <f t="shared" si="1"/>
        <v>75</v>
      </c>
      <c r="I13" s="1"/>
    </row>
    <row r="14" spans="2:9" ht="19.2">
      <c r="B14" s="3" t="s">
        <v>103</v>
      </c>
      <c r="C14" s="2" t="s">
        <v>380</v>
      </c>
      <c r="D14" s="3">
        <v>48</v>
      </c>
      <c r="E14" s="3">
        <v>45</v>
      </c>
      <c r="F14" s="7">
        <f t="shared" si="0"/>
        <v>93</v>
      </c>
      <c r="G14" s="19">
        <v>17</v>
      </c>
      <c r="H14" s="3">
        <f t="shared" si="1"/>
        <v>76</v>
      </c>
      <c r="I14" s="1"/>
    </row>
    <row r="15" spans="2:9" ht="19.2">
      <c r="B15" s="54" t="s">
        <v>379</v>
      </c>
      <c r="C15" s="52" t="s">
        <v>254</v>
      </c>
      <c r="D15" s="3">
        <v>50</v>
      </c>
      <c r="E15" s="3">
        <v>51</v>
      </c>
      <c r="F15" s="7">
        <f t="shared" si="0"/>
        <v>101</v>
      </c>
      <c r="G15" s="19">
        <v>24</v>
      </c>
      <c r="H15" s="3">
        <f t="shared" si="1"/>
        <v>77</v>
      </c>
      <c r="I15" s="1"/>
    </row>
    <row r="16" spans="2:9" ht="19.2">
      <c r="B16" s="3" t="s">
        <v>99</v>
      </c>
      <c r="C16" s="6" t="s">
        <v>361</v>
      </c>
      <c r="D16" s="3">
        <v>44</v>
      </c>
      <c r="E16" s="3">
        <v>48</v>
      </c>
      <c r="F16" s="7">
        <f t="shared" si="0"/>
        <v>92</v>
      </c>
      <c r="G16" s="19">
        <v>14</v>
      </c>
      <c r="H16" s="3">
        <f t="shared" si="1"/>
        <v>78</v>
      </c>
      <c r="I16" s="2"/>
    </row>
    <row r="17" spans="2:9" ht="19.2">
      <c r="B17" s="3" t="s">
        <v>98</v>
      </c>
      <c r="C17" s="6" t="s">
        <v>80</v>
      </c>
      <c r="D17" s="3">
        <v>46</v>
      </c>
      <c r="E17" s="3">
        <v>51</v>
      </c>
      <c r="F17" s="7">
        <f t="shared" si="0"/>
        <v>97</v>
      </c>
      <c r="G17" s="19">
        <v>19</v>
      </c>
      <c r="H17" s="3">
        <f t="shared" si="1"/>
        <v>78</v>
      </c>
      <c r="I17" s="2"/>
    </row>
    <row r="18" spans="2:9" ht="19.2">
      <c r="B18" s="51" t="s">
        <v>378</v>
      </c>
      <c r="C18" s="52" t="s">
        <v>59</v>
      </c>
      <c r="D18" s="3">
        <v>50</v>
      </c>
      <c r="E18" s="3">
        <v>51</v>
      </c>
      <c r="F18" s="7">
        <f t="shared" si="0"/>
        <v>101</v>
      </c>
      <c r="G18" s="19">
        <v>23</v>
      </c>
      <c r="H18" s="3">
        <f t="shared" si="1"/>
        <v>78</v>
      </c>
      <c r="I18" s="1"/>
    </row>
    <row r="19" spans="2:9" ht="19.2">
      <c r="B19" s="3" t="s">
        <v>95</v>
      </c>
      <c r="C19" s="6" t="s">
        <v>162</v>
      </c>
      <c r="D19" s="3">
        <v>50</v>
      </c>
      <c r="E19" s="3">
        <v>54</v>
      </c>
      <c r="F19" s="7">
        <f t="shared" si="0"/>
        <v>104</v>
      </c>
      <c r="G19" s="19">
        <v>26</v>
      </c>
      <c r="H19" s="3">
        <f t="shared" si="1"/>
        <v>78</v>
      </c>
      <c r="I19" s="1"/>
    </row>
    <row r="20" spans="2:9" ht="19.2">
      <c r="B20" s="3" t="s">
        <v>94</v>
      </c>
      <c r="C20" s="6" t="s">
        <v>51</v>
      </c>
      <c r="D20" s="3">
        <v>41</v>
      </c>
      <c r="E20" s="3">
        <v>45</v>
      </c>
      <c r="F20" s="7">
        <f t="shared" si="0"/>
        <v>86</v>
      </c>
      <c r="G20" s="19">
        <v>7</v>
      </c>
      <c r="H20" s="3">
        <f t="shared" si="1"/>
        <v>79</v>
      </c>
      <c r="I20" s="1"/>
    </row>
    <row r="21" spans="2:9" ht="19.2">
      <c r="B21" s="3" t="s">
        <v>93</v>
      </c>
      <c r="C21" s="6" t="s">
        <v>241</v>
      </c>
      <c r="D21" s="3">
        <v>47</v>
      </c>
      <c r="E21" s="3">
        <v>48</v>
      </c>
      <c r="F21" s="7">
        <f t="shared" si="0"/>
        <v>95</v>
      </c>
      <c r="G21" s="19">
        <v>16</v>
      </c>
      <c r="H21" s="3">
        <f t="shared" si="1"/>
        <v>79</v>
      </c>
      <c r="I21" s="1"/>
    </row>
    <row r="22" spans="2:9" ht="19.2">
      <c r="B22" s="3" t="s">
        <v>92</v>
      </c>
      <c r="C22" s="6" t="s">
        <v>357</v>
      </c>
      <c r="D22" s="3">
        <v>48</v>
      </c>
      <c r="E22" s="3">
        <v>51</v>
      </c>
      <c r="F22" s="7">
        <f t="shared" si="0"/>
        <v>99</v>
      </c>
      <c r="G22" s="19">
        <v>20</v>
      </c>
      <c r="H22" s="3">
        <f t="shared" si="1"/>
        <v>79</v>
      </c>
      <c r="I22" s="1"/>
    </row>
    <row r="23" spans="2:9" ht="19.2">
      <c r="B23" s="51" t="s">
        <v>377</v>
      </c>
      <c r="C23" s="50" t="s">
        <v>314</v>
      </c>
      <c r="D23" s="3">
        <v>57</v>
      </c>
      <c r="E23" s="3">
        <v>57</v>
      </c>
      <c r="F23" s="7">
        <f t="shared" si="0"/>
        <v>114</v>
      </c>
      <c r="G23" s="19">
        <v>35</v>
      </c>
      <c r="H23" s="3">
        <f t="shared" si="1"/>
        <v>79</v>
      </c>
      <c r="I23" s="1"/>
    </row>
    <row r="24" spans="2:9" ht="19.2">
      <c r="B24" s="3" t="s">
        <v>88</v>
      </c>
      <c r="C24" s="55" t="s">
        <v>376</v>
      </c>
      <c r="D24" s="3">
        <v>55</v>
      </c>
      <c r="E24" s="3">
        <v>48</v>
      </c>
      <c r="F24" s="7">
        <f t="shared" si="0"/>
        <v>103</v>
      </c>
      <c r="G24" s="19">
        <v>23</v>
      </c>
      <c r="H24" s="3">
        <f t="shared" si="1"/>
        <v>80</v>
      </c>
      <c r="I24" s="1"/>
    </row>
    <row r="25" spans="2:9" ht="19.2">
      <c r="B25" s="3" t="s">
        <v>87</v>
      </c>
      <c r="C25" s="6" t="s">
        <v>232</v>
      </c>
      <c r="D25" s="3">
        <v>51</v>
      </c>
      <c r="E25" s="3">
        <v>56</v>
      </c>
      <c r="F25" s="7">
        <f t="shared" si="0"/>
        <v>107</v>
      </c>
      <c r="G25" s="19">
        <v>27</v>
      </c>
      <c r="H25" s="3">
        <f t="shared" si="1"/>
        <v>80</v>
      </c>
      <c r="I25" s="1"/>
    </row>
    <row r="26" spans="2:9" ht="19.2">
      <c r="B26" s="3" t="s">
        <v>85</v>
      </c>
      <c r="C26" s="6" t="s">
        <v>313</v>
      </c>
      <c r="D26" s="3">
        <v>44</v>
      </c>
      <c r="E26" s="3">
        <v>44</v>
      </c>
      <c r="F26" s="7">
        <f t="shared" si="0"/>
        <v>88</v>
      </c>
      <c r="G26" s="19">
        <v>7</v>
      </c>
      <c r="H26" s="3">
        <f t="shared" si="1"/>
        <v>81</v>
      </c>
      <c r="I26" s="1"/>
    </row>
    <row r="27" spans="2:9" ht="19.2">
      <c r="B27" s="3" t="s">
        <v>83</v>
      </c>
      <c r="C27" s="15" t="s">
        <v>74</v>
      </c>
      <c r="D27" s="3">
        <v>47</v>
      </c>
      <c r="E27" s="3">
        <v>54</v>
      </c>
      <c r="F27" s="7">
        <f t="shared" si="0"/>
        <v>101</v>
      </c>
      <c r="G27" s="19">
        <v>20</v>
      </c>
      <c r="H27" s="3">
        <f t="shared" si="1"/>
        <v>81</v>
      </c>
      <c r="I27" s="1"/>
    </row>
    <row r="28" spans="2:9" ht="19.2">
      <c r="B28" s="51" t="s">
        <v>375</v>
      </c>
      <c r="C28" s="56" t="s">
        <v>230</v>
      </c>
      <c r="D28" s="3">
        <v>46</v>
      </c>
      <c r="E28" s="3">
        <v>59</v>
      </c>
      <c r="F28" s="7">
        <f t="shared" si="0"/>
        <v>105</v>
      </c>
      <c r="G28" s="19">
        <v>24</v>
      </c>
      <c r="H28" s="3">
        <f t="shared" si="1"/>
        <v>81</v>
      </c>
      <c r="I28" s="1"/>
    </row>
    <row r="29" spans="2:9" ht="19.2">
      <c r="B29" s="3" t="s">
        <v>79</v>
      </c>
      <c r="C29" s="6" t="s">
        <v>354</v>
      </c>
      <c r="D29" s="3">
        <v>46</v>
      </c>
      <c r="E29" s="3">
        <v>44</v>
      </c>
      <c r="F29" s="7">
        <f t="shared" si="0"/>
        <v>90</v>
      </c>
      <c r="G29" s="19">
        <v>8</v>
      </c>
      <c r="H29" s="3">
        <f t="shared" si="1"/>
        <v>82</v>
      </c>
      <c r="I29" s="1"/>
    </row>
    <row r="30" spans="2:9" ht="19.2">
      <c r="B30" s="3" t="s">
        <v>78</v>
      </c>
      <c r="C30" s="6" t="s">
        <v>358</v>
      </c>
      <c r="D30" s="3">
        <v>50</v>
      </c>
      <c r="E30" s="3">
        <v>50</v>
      </c>
      <c r="F30" s="7">
        <f t="shared" si="0"/>
        <v>100</v>
      </c>
      <c r="G30" s="19">
        <v>18</v>
      </c>
      <c r="H30" s="3">
        <f t="shared" si="1"/>
        <v>82</v>
      </c>
      <c r="I30" s="1"/>
    </row>
    <row r="31" spans="2:9" ht="19.2">
      <c r="B31" s="3" t="s">
        <v>76</v>
      </c>
      <c r="C31" s="6" t="s">
        <v>159</v>
      </c>
      <c r="D31" s="3">
        <v>51</v>
      </c>
      <c r="E31" s="3">
        <v>49</v>
      </c>
      <c r="F31" s="7">
        <f t="shared" si="0"/>
        <v>100</v>
      </c>
      <c r="G31" s="19">
        <v>18</v>
      </c>
      <c r="H31" s="3">
        <f t="shared" si="1"/>
        <v>82</v>
      </c>
      <c r="I31" s="1"/>
    </row>
    <row r="32" spans="2:9" ht="19.2">
      <c r="B32" s="3" t="s">
        <v>75</v>
      </c>
      <c r="C32" s="55" t="s">
        <v>300</v>
      </c>
      <c r="D32" s="3">
        <v>48</v>
      </c>
      <c r="E32" s="3">
        <v>46</v>
      </c>
      <c r="F32" s="7">
        <f t="shared" si="0"/>
        <v>94</v>
      </c>
      <c r="G32" s="19">
        <v>9</v>
      </c>
      <c r="H32" s="16">
        <f t="shared" si="1"/>
        <v>85</v>
      </c>
      <c r="I32" s="1"/>
    </row>
    <row r="33" spans="2:9" ht="19.2">
      <c r="B33" s="51" t="s">
        <v>374</v>
      </c>
      <c r="C33" s="52" t="s">
        <v>275</v>
      </c>
      <c r="D33" s="3">
        <v>56</v>
      </c>
      <c r="E33" s="3">
        <v>58</v>
      </c>
      <c r="F33" s="7">
        <f t="shared" si="0"/>
        <v>114</v>
      </c>
      <c r="G33" s="19">
        <v>29</v>
      </c>
      <c r="H33" s="3">
        <f t="shared" si="1"/>
        <v>85</v>
      </c>
      <c r="I33" s="1"/>
    </row>
    <row r="34" spans="2:9" ht="19.2">
      <c r="B34" s="3" t="s">
        <v>71</v>
      </c>
      <c r="C34" s="6" t="s">
        <v>260</v>
      </c>
      <c r="D34" s="3">
        <v>59</v>
      </c>
      <c r="E34" s="3">
        <v>60</v>
      </c>
      <c r="F34" s="7">
        <f t="shared" si="0"/>
        <v>119</v>
      </c>
      <c r="G34" s="19">
        <v>34</v>
      </c>
      <c r="H34" s="3">
        <f t="shared" si="1"/>
        <v>85</v>
      </c>
      <c r="I34" s="1"/>
    </row>
    <row r="35" spans="2:9" ht="19.2">
      <c r="B35" s="3" t="s">
        <v>69</v>
      </c>
      <c r="C35" s="6" t="s">
        <v>239</v>
      </c>
      <c r="D35" s="3">
        <v>48</v>
      </c>
      <c r="E35" s="3">
        <v>60</v>
      </c>
      <c r="F35" s="7">
        <f t="shared" si="0"/>
        <v>108</v>
      </c>
      <c r="G35" s="19">
        <v>22</v>
      </c>
      <c r="H35" s="3">
        <f t="shared" si="1"/>
        <v>86</v>
      </c>
      <c r="I35" s="1"/>
    </row>
    <row r="36" spans="2:9" ht="19.2">
      <c r="B36" s="3" t="s">
        <v>67</v>
      </c>
      <c r="C36" s="6" t="s">
        <v>61</v>
      </c>
      <c r="D36" s="3">
        <v>56</v>
      </c>
      <c r="E36" s="3">
        <v>58</v>
      </c>
      <c r="F36" s="7">
        <f t="shared" si="0"/>
        <v>114</v>
      </c>
      <c r="G36" s="19">
        <v>27</v>
      </c>
      <c r="H36" s="3">
        <f t="shared" si="1"/>
        <v>87</v>
      </c>
      <c r="I36" s="1"/>
    </row>
    <row r="37" spans="2:9" ht="19.2">
      <c r="B37" s="3" t="s">
        <v>66</v>
      </c>
      <c r="C37" s="41" t="s">
        <v>351</v>
      </c>
      <c r="D37" s="3">
        <v>66</v>
      </c>
      <c r="E37" s="3">
        <v>61</v>
      </c>
      <c r="F37" s="7">
        <f t="shared" si="0"/>
        <v>127</v>
      </c>
      <c r="G37" s="19">
        <v>40</v>
      </c>
      <c r="H37" s="3">
        <f t="shared" si="1"/>
        <v>87</v>
      </c>
      <c r="I37" s="1"/>
    </row>
    <row r="38" spans="2:9" ht="19.2">
      <c r="B38" s="51" t="s">
        <v>373</v>
      </c>
      <c r="C38" s="52" t="s">
        <v>164</v>
      </c>
      <c r="D38" s="3">
        <v>52</v>
      </c>
      <c r="E38" s="3">
        <v>51</v>
      </c>
      <c r="F38" s="7">
        <f t="shared" si="0"/>
        <v>103</v>
      </c>
      <c r="G38" s="19">
        <v>15</v>
      </c>
      <c r="H38" s="3">
        <f t="shared" si="1"/>
        <v>88</v>
      </c>
      <c r="I38" s="1"/>
    </row>
    <row r="39" spans="2:9" ht="19.2">
      <c r="B39" s="3" t="s">
        <v>62</v>
      </c>
      <c r="C39" s="6" t="s">
        <v>304</v>
      </c>
      <c r="D39" s="3">
        <v>50</v>
      </c>
      <c r="E39" s="3">
        <v>59</v>
      </c>
      <c r="F39" s="7">
        <f t="shared" si="0"/>
        <v>109</v>
      </c>
      <c r="G39" s="19">
        <v>20</v>
      </c>
      <c r="H39" s="3">
        <f t="shared" si="1"/>
        <v>89</v>
      </c>
      <c r="I39" s="1"/>
    </row>
    <row r="40" spans="2:9" ht="19.2">
      <c r="B40" s="3" t="s">
        <v>60</v>
      </c>
      <c r="C40" s="41" t="s">
        <v>150</v>
      </c>
      <c r="D40" s="3">
        <v>67</v>
      </c>
      <c r="E40" s="3">
        <v>58</v>
      </c>
      <c r="F40" s="7">
        <f t="shared" si="0"/>
        <v>125</v>
      </c>
      <c r="G40" s="19">
        <v>35</v>
      </c>
      <c r="H40" s="3">
        <f t="shared" si="1"/>
        <v>90</v>
      </c>
      <c r="I40" s="1"/>
    </row>
    <row r="41" spans="2:9" ht="19.2">
      <c r="B41" s="3" t="s">
        <v>273</v>
      </c>
      <c r="C41" s="55" t="s">
        <v>233</v>
      </c>
      <c r="D41" s="3">
        <v>54</v>
      </c>
      <c r="E41" s="3">
        <v>55</v>
      </c>
      <c r="F41" s="7">
        <f t="shared" si="0"/>
        <v>109</v>
      </c>
      <c r="G41" s="19">
        <v>17</v>
      </c>
      <c r="H41" s="3">
        <f t="shared" si="1"/>
        <v>92</v>
      </c>
      <c r="I41" s="1"/>
    </row>
    <row r="42" spans="2:9" ht="19.2">
      <c r="B42" s="54" t="s">
        <v>56</v>
      </c>
      <c r="C42" s="52" t="s">
        <v>299</v>
      </c>
      <c r="D42" s="3">
        <v>52</v>
      </c>
      <c r="E42" s="3">
        <v>64</v>
      </c>
      <c r="F42" s="7">
        <f t="shared" si="0"/>
        <v>116</v>
      </c>
      <c r="G42" s="19">
        <v>24</v>
      </c>
      <c r="H42" s="3">
        <f t="shared" si="1"/>
        <v>92</v>
      </c>
      <c r="I42" s="1"/>
    </row>
    <row r="43" spans="2:9" ht="19.2">
      <c r="B43" s="54" t="s">
        <v>54</v>
      </c>
      <c r="C43" s="50" t="s">
        <v>372</v>
      </c>
      <c r="D43" s="3">
        <v>64</v>
      </c>
      <c r="E43" s="3">
        <v>71</v>
      </c>
      <c r="F43" s="7">
        <f t="shared" si="0"/>
        <v>135</v>
      </c>
      <c r="G43" s="19">
        <v>39</v>
      </c>
      <c r="H43" s="3">
        <f t="shared" si="1"/>
        <v>96</v>
      </c>
      <c r="I43" s="1"/>
    </row>
    <row r="44" spans="2:9" ht="19.2">
      <c r="B44" s="51" t="s">
        <v>52</v>
      </c>
      <c r="C44" s="51" t="s">
        <v>51</v>
      </c>
      <c r="D44" s="3">
        <v>41</v>
      </c>
      <c r="E44" s="3">
        <v>45</v>
      </c>
      <c r="F44" s="7">
        <f t="shared" si="0"/>
        <v>86</v>
      </c>
      <c r="G44" s="19"/>
      <c r="H44" s="3"/>
      <c r="I44" s="1"/>
    </row>
    <row r="45" spans="2:9" ht="19.2">
      <c r="B45" s="53" t="s">
        <v>48</v>
      </c>
      <c r="C45" s="52" t="s">
        <v>359</v>
      </c>
      <c r="D45" s="3">
        <v>44</v>
      </c>
      <c r="E45" s="3">
        <v>42</v>
      </c>
      <c r="F45" s="7">
        <f t="shared" si="0"/>
        <v>86</v>
      </c>
      <c r="G45" s="19"/>
      <c r="H45" s="19"/>
      <c r="I45" s="1"/>
    </row>
    <row r="46" spans="2:9" ht="19.2">
      <c r="B46" s="51" t="s">
        <v>371</v>
      </c>
      <c r="C46" s="50" t="s">
        <v>262</v>
      </c>
      <c r="D46" s="3">
        <v>47</v>
      </c>
      <c r="E46" s="3">
        <v>48</v>
      </c>
      <c r="F46" s="7">
        <f t="shared" si="0"/>
        <v>95</v>
      </c>
      <c r="G46" s="19"/>
      <c r="H46" s="3"/>
      <c r="I46" s="1"/>
    </row>
    <row r="47" spans="2:9" ht="19.2">
      <c r="B47" s="2"/>
      <c r="C47" s="2"/>
      <c r="D47" s="1"/>
      <c r="E47" s="1"/>
      <c r="F47" s="2"/>
      <c r="G47" s="1"/>
      <c r="H47" s="1"/>
      <c r="I47" s="1"/>
    </row>
    <row r="48" spans="2:9" ht="19.2">
      <c r="B48" s="9" t="s">
        <v>49</v>
      </c>
      <c r="C48" s="1"/>
      <c r="D48" s="2"/>
      <c r="E48" s="2"/>
      <c r="F48" s="2"/>
      <c r="G48" s="2"/>
      <c r="H48" s="2"/>
      <c r="I48" s="1"/>
    </row>
    <row r="49" spans="2:9" ht="19.2">
      <c r="B49" s="171" t="s">
        <v>21</v>
      </c>
      <c r="C49" s="3" t="s">
        <v>8</v>
      </c>
      <c r="D49" s="3" t="s">
        <v>370</v>
      </c>
      <c r="E49" s="3" t="s">
        <v>19</v>
      </c>
      <c r="F49" s="3" t="s">
        <v>288</v>
      </c>
      <c r="G49" s="3" t="s">
        <v>6</v>
      </c>
      <c r="H49" s="2"/>
      <c r="I49" s="1"/>
    </row>
    <row r="50" spans="2:9" ht="19.2">
      <c r="B50" s="171"/>
      <c r="C50" s="3" t="s">
        <v>5</v>
      </c>
      <c r="D50" s="3" t="s">
        <v>137</v>
      </c>
      <c r="E50" s="3" t="s">
        <v>4</v>
      </c>
      <c r="F50" s="19" t="s">
        <v>369</v>
      </c>
      <c r="G50" s="19" t="s">
        <v>369</v>
      </c>
      <c r="H50" s="2"/>
      <c r="I50" s="1"/>
    </row>
    <row r="51" spans="2:9" ht="19.2">
      <c r="B51" s="171"/>
      <c r="C51" s="3" t="s">
        <v>2</v>
      </c>
      <c r="D51" s="3" t="s">
        <v>368</v>
      </c>
      <c r="E51" s="3" t="s">
        <v>367</v>
      </c>
      <c r="F51" s="3" t="s">
        <v>345</v>
      </c>
      <c r="G51" s="3" t="s">
        <v>138</v>
      </c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  <row r="53" spans="2:9" ht="19.2">
      <c r="B53" s="172" t="s">
        <v>9</v>
      </c>
      <c r="C53" s="3" t="s">
        <v>8</v>
      </c>
      <c r="D53" s="3" t="s">
        <v>7</v>
      </c>
      <c r="E53" s="3" t="s">
        <v>146</v>
      </c>
      <c r="F53" s="2"/>
      <c r="G53" s="2"/>
      <c r="H53" s="2"/>
      <c r="I53" s="1"/>
    </row>
    <row r="54" spans="2:9" ht="19.2">
      <c r="B54" s="173"/>
      <c r="C54" s="3" t="s">
        <v>5</v>
      </c>
      <c r="D54" s="3" t="s">
        <v>0</v>
      </c>
      <c r="E54" s="3" t="s">
        <v>0</v>
      </c>
      <c r="F54" s="2"/>
      <c r="G54" s="2"/>
      <c r="H54" s="2"/>
      <c r="I54" s="1"/>
    </row>
    <row r="55" spans="2:9" ht="19.2">
      <c r="B55" s="174"/>
      <c r="C55" s="3" t="s">
        <v>2</v>
      </c>
      <c r="D55" s="3" t="s">
        <v>344</v>
      </c>
      <c r="E55" s="7" t="s">
        <v>10</v>
      </c>
      <c r="F55" s="2"/>
      <c r="G55" s="2"/>
      <c r="H55" s="2"/>
      <c r="I55" s="1"/>
    </row>
    <row r="56" spans="2:9" ht="19.2">
      <c r="B56" s="1"/>
      <c r="C56" s="1"/>
      <c r="D56" s="2"/>
      <c r="E56" s="2"/>
      <c r="F56" s="2"/>
      <c r="G56" s="2"/>
      <c r="H56" s="2"/>
      <c r="I56" s="1"/>
    </row>
    <row r="57" spans="2:9" ht="19.2">
      <c r="B57" s="1"/>
      <c r="C57" s="1"/>
      <c r="D57" s="2"/>
      <c r="E57" s="2"/>
      <c r="F57" s="2"/>
      <c r="G57" s="2"/>
      <c r="H57" s="2"/>
      <c r="I57" s="1"/>
    </row>
    <row r="58" spans="2:9" ht="19.2">
      <c r="B58" s="1"/>
      <c r="C58" s="1"/>
      <c r="D58" s="2"/>
      <c r="E58" s="2"/>
      <c r="F58" s="2"/>
      <c r="G58" s="2"/>
      <c r="H58" s="2"/>
      <c r="I58" s="1"/>
    </row>
  </sheetData>
  <mergeCells count="2">
    <mergeCell ref="B49:B51"/>
    <mergeCell ref="B53:B55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F139-06D6-4D35-A0BD-1A8A4EC6A026}">
  <dimension ref="B1:I49"/>
  <sheetViews>
    <sheetView workbookViewId="0">
      <selection activeCell="Q10" sqref="Q10"/>
    </sheetView>
  </sheetViews>
  <sheetFormatPr defaultColWidth="8.09765625" defaultRowHeight="18"/>
  <cols>
    <col min="1" max="1" width="1.796875" style="24" customWidth="1"/>
    <col min="2" max="3" width="13.69921875" style="24" customWidth="1"/>
    <col min="4" max="9" width="8.09765625" style="24"/>
    <col min="10" max="10" width="11.5" style="24" bestFit="1" customWidth="1"/>
    <col min="11" max="16384" width="8.09765625" style="24"/>
  </cols>
  <sheetData>
    <row r="1" spans="2:9" ht="21.6">
      <c r="B1" s="23" t="s">
        <v>404</v>
      </c>
      <c r="C1" s="1"/>
      <c r="D1" s="2"/>
      <c r="E1" s="2"/>
      <c r="F1" s="2"/>
      <c r="G1" s="2"/>
      <c r="H1" s="2"/>
      <c r="I1" s="1"/>
    </row>
    <row r="2" spans="2:9" ht="19.2">
      <c r="B2" s="22" t="s">
        <v>403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9" ht="21.6">
      <c r="B4" s="51" t="s">
        <v>389</v>
      </c>
      <c r="C4" s="52" t="s">
        <v>74</v>
      </c>
      <c r="D4" s="7">
        <v>49</v>
      </c>
      <c r="E4" s="7">
        <v>48</v>
      </c>
      <c r="F4" s="7">
        <f t="shared" ref="F4:F46" si="0">SUM(D4:E4)</f>
        <v>97</v>
      </c>
      <c r="G4" s="19">
        <v>23</v>
      </c>
      <c r="H4" s="7">
        <f t="shared" ref="H4:H43" si="1">F4-G4</f>
        <v>74</v>
      </c>
      <c r="I4" s="69">
        <f>(+G4*70%)</f>
        <v>16.099999999999998</v>
      </c>
    </row>
    <row r="5" spans="2:9" ht="21.6">
      <c r="B5" s="51" t="s">
        <v>388</v>
      </c>
      <c r="C5" s="52" t="s">
        <v>275</v>
      </c>
      <c r="D5" s="3">
        <v>53</v>
      </c>
      <c r="E5" s="3">
        <v>54</v>
      </c>
      <c r="F5" s="7">
        <f t="shared" si="0"/>
        <v>107</v>
      </c>
      <c r="G5" s="19">
        <v>33</v>
      </c>
      <c r="H5" s="7">
        <f t="shared" si="1"/>
        <v>74</v>
      </c>
      <c r="I5" s="69">
        <f>(+G5*80%)</f>
        <v>26.400000000000002</v>
      </c>
    </row>
    <row r="6" spans="2:9" ht="21.6">
      <c r="B6" s="51" t="s">
        <v>387</v>
      </c>
      <c r="C6" s="52" t="s">
        <v>355</v>
      </c>
      <c r="D6" s="3">
        <v>51</v>
      </c>
      <c r="E6" s="3">
        <v>46</v>
      </c>
      <c r="F6" s="7">
        <f t="shared" si="0"/>
        <v>97</v>
      </c>
      <c r="G6" s="19">
        <v>22</v>
      </c>
      <c r="H6" s="7">
        <f t="shared" si="1"/>
        <v>75</v>
      </c>
      <c r="I6" s="69">
        <f>(+G6*90%)</f>
        <v>19.8</v>
      </c>
    </row>
    <row r="7" spans="2:9" ht="19.2">
      <c r="B7" s="54" t="s">
        <v>401</v>
      </c>
      <c r="C7" s="52" t="s">
        <v>233</v>
      </c>
      <c r="D7" s="3">
        <v>50</v>
      </c>
      <c r="E7" s="3">
        <v>48</v>
      </c>
      <c r="F7" s="7">
        <f t="shared" si="0"/>
        <v>98</v>
      </c>
      <c r="G7" s="19">
        <v>23</v>
      </c>
      <c r="H7" s="7">
        <f t="shared" si="1"/>
        <v>75</v>
      </c>
      <c r="I7" s="1"/>
    </row>
    <row r="8" spans="2:9" ht="19.2">
      <c r="B8" s="51" t="s">
        <v>385</v>
      </c>
      <c r="C8" s="52" t="s">
        <v>72</v>
      </c>
      <c r="D8" s="3">
        <v>48</v>
      </c>
      <c r="E8" s="3">
        <v>51</v>
      </c>
      <c r="F8" s="7">
        <f t="shared" si="0"/>
        <v>99</v>
      </c>
      <c r="G8" s="19">
        <v>24</v>
      </c>
      <c r="H8" s="7">
        <f t="shared" si="1"/>
        <v>75</v>
      </c>
      <c r="I8" s="1"/>
    </row>
    <row r="9" spans="2:9" ht="19.2">
      <c r="B9" s="51" t="s">
        <v>384</v>
      </c>
      <c r="C9" s="52" t="s">
        <v>230</v>
      </c>
      <c r="D9" s="3">
        <v>49</v>
      </c>
      <c r="E9" s="3">
        <v>55</v>
      </c>
      <c r="F9" s="7">
        <f t="shared" si="0"/>
        <v>104</v>
      </c>
      <c r="G9" s="19">
        <v>28</v>
      </c>
      <c r="H9" s="7">
        <f t="shared" si="1"/>
        <v>76</v>
      </c>
      <c r="I9" s="1"/>
    </row>
    <row r="10" spans="2:9" ht="19.2">
      <c r="B10" s="51" t="s">
        <v>383</v>
      </c>
      <c r="C10" s="52" t="s">
        <v>328</v>
      </c>
      <c r="D10" s="3">
        <v>51</v>
      </c>
      <c r="E10" s="3">
        <v>44</v>
      </c>
      <c r="F10" s="7">
        <f t="shared" si="0"/>
        <v>95</v>
      </c>
      <c r="G10" s="19">
        <v>18</v>
      </c>
      <c r="H10" s="7">
        <f t="shared" si="1"/>
        <v>77</v>
      </c>
      <c r="I10" s="1"/>
    </row>
    <row r="11" spans="2:9" ht="19.2">
      <c r="B11" s="54" t="s">
        <v>363</v>
      </c>
      <c r="C11" s="56" t="s">
        <v>400</v>
      </c>
      <c r="D11" s="3">
        <v>49</v>
      </c>
      <c r="E11" s="3">
        <v>42</v>
      </c>
      <c r="F11" s="7">
        <f t="shared" si="0"/>
        <v>91</v>
      </c>
      <c r="G11" s="19">
        <v>13</v>
      </c>
      <c r="H11" s="3">
        <f t="shared" si="1"/>
        <v>78</v>
      </c>
      <c r="I11" s="1"/>
    </row>
    <row r="12" spans="2:9" ht="19.2">
      <c r="B12" s="51" t="s">
        <v>382</v>
      </c>
      <c r="C12" s="52" t="s">
        <v>80</v>
      </c>
      <c r="D12" s="3">
        <v>44</v>
      </c>
      <c r="E12" s="3">
        <v>56</v>
      </c>
      <c r="F12" s="7">
        <f t="shared" si="0"/>
        <v>100</v>
      </c>
      <c r="G12" s="19">
        <v>22</v>
      </c>
      <c r="H12" s="3">
        <f t="shared" si="1"/>
        <v>78</v>
      </c>
      <c r="I12" s="1"/>
    </row>
    <row r="13" spans="2:9" ht="19.2">
      <c r="B13" s="51" t="s">
        <v>381</v>
      </c>
      <c r="C13" s="51" t="s">
        <v>313</v>
      </c>
      <c r="D13" s="3">
        <v>45</v>
      </c>
      <c r="E13" s="3">
        <v>44</v>
      </c>
      <c r="F13" s="7">
        <f t="shared" si="0"/>
        <v>89</v>
      </c>
      <c r="G13" s="19">
        <v>10</v>
      </c>
      <c r="H13" s="3">
        <f t="shared" si="1"/>
        <v>79</v>
      </c>
      <c r="I13" s="2"/>
    </row>
    <row r="14" spans="2:9" ht="19.2">
      <c r="B14" s="3" t="s">
        <v>103</v>
      </c>
      <c r="C14" s="2" t="s">
        <v>354</v>
      </c>
      <c r="D14" s="3">
        <v>48</v>
      </c>
      <c r="E14" s="3">
        <v>44</v>
      </c>
      <c r="F14" s="7">
        <f t="shared" si="0"/>
        <v>92</v>
      </c>
      <c r="G14" s="19">
        <v>13</v>
      </c>
      <c r="H14" s="3">
        <f t="shared" si="1"/>
        <v>79</v>
      </c>
      <c r="I14" s="1"/>
    </row>
    <row r="15" spans="2:9" ht="19.2">
      <c r="B15" s="21" t="s">
        <v>399</v>
      </c>
      <c r="C15" s="6" t="s">
        <v>100</v>
      </c>
      <c r="D15" s="3">
        <v>50</v>
      </c>
      <c r="E15" s="3">
        <v>47</v>
      </c>
      <c r="F15" s="7">
        <f t="shared" si="0"/>
        <v>97</v>
      </c>
      <c r="G15" s="19">
        <v>18</v>
      </c>
      <c r="H15" s="3">
        <f t="shared" si="1"/>
        <v>79</v>
      </c>
      <c r="I15" s="1"/>
    </row>
    <row r="16" spans="2:9" ht="19.2">
      <c r="B16" s="3" t="s">
        <v>99</v>
      </c>
      <c r="C16" s="6" t="s">
        <v>104</v>
      </c>
      <c r="D16" s="3">
        <v>56</v>
      </c>
      <c r="E16" s="3">
        <v>52</v>
      </c>
      <c r="F16" s="7">
        <f t="shared" si="0"/>
        <v>108</v>
      </c>
      <c r="G16" s="19">
        <v>29</v>
      </c>
      <c r="H16" s="3">
        <f t="shared" si="1"/>
        <v>79</v>
      </c>
      <c r="I16" s="2"/>
    </row>
    <row r="17" spans="2:9" ht="19.2">
      <c r="B17" s="3" t="s">
        <v>98</v>
      </c>
      <c r="C17" s="6" t="s">
        <v>51</v>
      </c>
      <c r="D17" s="3">
        <v>46</v>
      </c>
      <c r="E17" s="3">
        <v>45</v>
      </c>
      <c r="F17" s="7">
        <f t="shared" si="0"/>
        <v>91</v>
      </c>
      <c r="G17" s="19">
        <v>11</v>
      </c>
      <c r="H17" s="3">
        <f t="shared" si="1"/>
        <v>80</v>
      </c>
      <c r="I17" s="2"/>
    </row>
    <row r="18" spans="2:9" ht="19.2">
      <c r="B18" s="51" t="s">
        <v>378</v>
      </c>
      <c r="C18" s="52" t="s">
        <v>398</v>
      </c>
      <c r="D18" s="3">
        <v>47</v>
      </c>
      <c r="E18" s="3">
        <v>47</v>
      </c>
      <c r="F18" s="7">
        <f t="shared" si="0"/>
        <v>94</v>
      </c>
      <c r="G18" s="19">
        <v>14</v>
      </c>
      <c r="H18" s="3">
        <f t="shared" si="1"/>
        <v>80</v>
      </c>
      <c r="I18" s="1"/>
    </row>
    <row r="19" spans="2:9" ht="19.2">
      <c r="B19" s="3" t="s">
        <v>95</v>
      </c>
      <c r="C19" s="6" t="s">
        <v>241</v>
      </c>
      <c r="D19" s="3">
        <v>49</v>
      </c>
      <c r="E19" s="3">
        <v>48</v>
      </c>
      <c r="F19" s="7">
        <f t="shared" si="0"/>
        <v>97</v>
      </c>
      <c r="G19" s="19">
        <v>17</v>
      </c>
      <c r="H19" s="3">
        <f t="shared" si="1"/>
        <v>80</v>
      </c>
      <c r="I19" s="1"/>
    </row>
    <row r="20" spans="2:9" ht="19.2">
      <c r="B20" s="3" t="s">
        <v>94</v>
      </c>
      <c r="C20" s="6" t="s">
        <v>254</v>
      </c>
      <c r="D20" s="3">
        <v>51</v>
      </c>
      <c r="E20" s="3">
        <v>55</v>
      </c>
      <c r="F20" s="7">
        <f t="shared" si="0"/>
        <v>106</v>
      </c>
      <c r="G20" s="19">
        <v>25</v>
      </c>
      <c r="H20" s="3">
        <f t="shared" si="1"/>
        <v>81</v>
      </c>
      <c r="I20" s="1"/>
    </row>
    <row r="21" spans="2:9" ht="19.2">
      <c r="B21" s="3" t="s">
        <v>93</v>
      </c>
      <c r="C21" s="6" t="s">
        <v>232</v>
      </c>
      <c r="D21" s="3">
        <v>57</v>
      </c>
      <c r="E21" s="3">
        <v>53</v>
      </c>
      <c r="F21" s="7">
        <f t="shared" si="0"/>
        <v>110</v>
      </c>
      <c r="G21" s="19">
        <v>29</v>
      </c>
      <c r="H21" s="3">
        <f t="shared" si="1"/>
        <v>81</v>
      </c>
      <c r="I21" s="1"/>
    </row>
    <row r="22" spans="2:9" ht="19.2">
      <c r="B22" s="3" t="s">
        <v>92</v>
      </c>
      <c r="C22" s="6" t="s">
        <v>299</v>
      </c>
      <c r="D22" s="3">
        <v>56</v>
      </c>
      <c r="E22" s="3">
        <v>52</v>
      </c>
      <c r="F22" s="7">
        <f t="shared" si="0"/>
        <v>108</v>
      </c>
      <c r="G22" s="19">
        <v>26</v>
      </c>
      <c r="H22" s="3">
        <f t="shared" si="1"/>
        <v>82</v>
      </c>
      <c r="I22" s="1"/>
    </row>
    <row r="23" spans="2:9" ht="19.2">
      <c r="B23" s="51" t="s">
        <v>377</v>
      </c>
      <c r="C23" s="52" t="s">
        <v>397</v>
      </c>
      <c r="D23" s="3">
        <v>54</v>
      </c>
      <c r="E23" s="3">
        <v>53</v>
      </c>
      <c r="F23" s="7">
        <f t="shared" si="0"/>
        <v>107</v>
      </c>
      <c r="G23" s="19">
        <v>24</v>
      </c>
      <c r="H23" s="3">
        <f t="shared" si="1"/>
        <v>83</v>
      </c>
      <c r="I23" s="1"/>
    </row>
    <row r="24" spans="2:9" ht="19.2">
      <c r="B24" s="3" t="s">
        <v>88</v>
      </c>
      <c r="C24" s="55" t="s">
        <v>304</v>
      </c>
      <c r="D24" s="3">
        <v>53</v>
      </c>
      <c r="E24" s="3">
        <v>57</v>
      </c>
      <c r="F24" s="7">
        <f t="shared" si="0"/>
        <v>110</v>
      </c>
      <c r="G24" s="19">
        <v>27</v>
      </c>
      <c r="H24" s="3">
        <f t="shared" si="1"/>
        <v>83</v>
      </c>
      <c r="I24" s="1"/>
    </row>
    <row r="25" spans="2:9" ht="19.2">
      <c r="B25" s="3" t="s">
        <v>87</v>
      </c>
      <c r="C25" s="6" t="s">
        <v>239</v>
      </c>
      <c r="D25" s="3">
        <v>53</v>
      </c>
      <c r="E25" s="3">
        <v>58</v>
      </c>
      <c r="F25" s="7">
        <f t="shared" si="0"/>
        <v>111</v>
      </c>
      <c r="G25" s="19">
        <v>28</v>
      </c>
      <c r="H25" s="3">
        <f t="shared" si="1"/>
        <v>83</v>
      </c>
      <c r="I25" s="1"/>
    </row>
    <row r="26" spans="2:9" ht="19.2">
      <c r="B26" s="3" t="s">
        <v>85</v>
      </c>
      <c r="C26" s="41" t="s">
        <v>102</v>
      </c>
      <c r="D26" s="3">
        <v>60</v>
      </c>
      <c r="E26" s="3">
        <v>56</v>
      </c>
      <c r="F26" s="7">
        <f t="shared" si="0"/>
        <v>116</v>
      </c>
      <c r="G26" s="19">
        <v>33</v>
      </c>
      <c r="H26" s="3">
        <f t="shared" si="1"/>
        <v>83</v>
      </c>
      <c r="I26" s="1"/>
    </row>
    <row r="27" spans="2:9" ht="19.2">
      <c r="B27" s="3" t="s">
        <v>83</v>
      </c>
      <c r="C27" s="15" t="s">
        <v>164</v>
      </c>
      <c r="D27" s="3">
        <v>57</v>
      </c>
      <c r="E27" s="3">
        <v>47</v>
      </c>
      <c r="F27" s="7">
        <f t="shared" si="0"/>
        <v>104</v>
      </c>
      <c r="G27" s="19">
        <v>20</v>
      </c>
      <c r="H27" s="3">
        <f t="shared" si="1"/>
        <v>84</v>
      </c>
      <c r="I27" s="1"/>
    </row>
    <row r="28" spans="2:9" ht="19.2">
      <c r="B28" s="51" t="s">
        <v>375</v>
      </c>
      <c r="C28" s="56" t="s">
        <v>396</v>
      </c>
      <c r="D28" s="3">
        <v>55</v>
      </c>
      <c r="E28" s="3">
        <v>51</v>
      </c>
      <c r="F28" s="7">
        <f t="shared" si="0"/>
        <v>106</v>
      </c>
      <c r="G28" s="19">
        <v>22</v>
      </c>
      <c r="H28" s="3">
        <f t="shared" si="1"/>
        <v>84</v>
      </c>
      <c r="I28" s="1"/>
    </row>
    <row r="29" spans="2:9" ht="19.2">
      <c r="B29" s="3" t="s">
        <v>79</v>
      </c>
      <c r="C29" s="6" t="s">
        <v>84</v>
      </c>
      <c r="D29" s="3">
        <v>50</v>
      </c>
      <c r="E29" s="3">
        <v>58</v>
      </c>
      <c r="F29" s="7">
        <f t="shared" si="0"/>
        <v>108</v>
      </c>
      <c r="G29" s="19">
        <v>23</v>
      </c>
      <c r="H29" s="3">
        <f t="shared" si="1"/>
        <v>85</v>
      </c>
      <c r="I29" s="1"/>
    </row>
    <row r="30" spans="2:9" ht="19.2">
      <c r="B30" s="3" t="s">
        <v>78</v>
      </c>
      <c r="C30" s="6" t="s">
        <v>274</v>
      </c>
      <c r="D30" s="3">
        <v>58</v>
      </c>
      <c r="E30" s="3">
        <v>54</v>
      </c>
      <c r="F30" s="7">
        <f t="shared" si="0"/>
        <v>112</v>
      </c>
      <c r="G30" s="19">
        <v>27</v>
      </c>
      <c r="H30" s="3">
        <f t="shared" si="1"/>
        <v>85</v>
      </c>
      <c r="I30" s="1"/>
    </row>
    <row r="31" spans="2:9" ht="19.2">
      <c r="B31" s="3" t="s">
        <v>76</v>
      </c>
      <c r="C31" s="6" t="s">
        <v>245</v>
      </c>
      <c r="D31" s="3">
        <v>58</v>
      </c>
      <c r="E31" s="3">
        <v>57</v>
      </c>
      <c r="F31" s="7">
        <f t="shared" si="0"/>
        <v>115</v>
      </c>
      <c r="G31" s="19">
        <v>30</v>
      </c>
      <c r="H31" s="3">
        <f t="shared" si="1"/>
        <v>85</v>
      </c>
      <c r="I31" s="1"/>
    </row>
    <row r="32" spans="2:9" ht="19.2">
      <c r="B32" s="3" t="s">
        <v>75</v>
      </c>
      <c r="C32" s="55" t="s">
        <v>61</v>
      </c>
      <c r="D32" s="3">
        <v>62</v>
      </c>
      <c r="E32" s="3">
        <v>59</v>
      </c>
      <c r="F32" s="7">
        <f t="shared" si="0"/>
        <v>121</v>
      </c>
      <c r="G32" s="19">
        <v>36</v>
      </c>
      <c r="H32" s="16">
        <f t="shared" si="1"/>
        <v>85</v>
      </c>
      <c r="I32" s="1"/>
    </row>
    <row r="33" spans="2:9" ht="19.2">
      <c r="B33" s="51" t="s">
        <v>374</v>
      </c>
      <c r="C33" s="50" t="s">
        <v>236</v>
      </c>
      <c r="D33" s="3">
        <v>64</v>
      </c>
      <c r="E33" s="3">
        <v>61</v>
      </c>
      <c r="F33" s="7">
        <f t="shared" si="0"/>
        <v>125</v>
      </c>
      <c r="G33" s="19">
        <v>40</v>
      </c>
      <c r="H33" s="3">
        <f t="shared" si="1"/>
        <v>85</v>
      </c>
      <c r="I33" s="1"/>
    </row>
    <row r="34" spans="2:9" ht="19.2">
      <c r="B34" s="3" t="s">
        <v>71</v>
      </c>
      <c r="C34" s="6" t="s">
        <v>295</v>
      </c>
      <c r="D34" s="3">
        <v>57</v>
      </c>
      <c r="E34" s="3">
        <v>52</v>
      </c>
      <c r="F34" s="7">
        <f t="shared" si="0"/>
        <v>109</v>
      </c>
      <c r="G34" s="19">
        <v>23</v>
      </c>
      <c r="H34" s="3">
        <f t="shared" si="1"/>
        <v>86</v>
      </c>
      <c r="I34" s="1"/>
    </row>
    <row r="35" spans="2:9" ht="19.2">
      <c r="B35" s="3" t="s">
        <v>69</v>
      </c>
      <c r="C35" s="6" t="s">
        <v>308</v>
      </c>
      <c r="D35" s="3">
        <v>50</v>
      </c>
      <c r="E35" s="3">
        <v>55</v>
      </c>
      <c r="F35" s="7">
        <f t="shared" si="0"/>
        <v>105</v>
      </c>
      <c r="G35" s="19">
        <v>18</v>
      </c>
      <c r="H35" s="3">
        <f t="shared" si="1"/>
        <v>87</v>
      </c>
      <c r="I35" s="1"/>
    </row>
    <row r="36" spans="2:9" ht="19.2">
      <c r="B36" s="3" t="s">
        <v>67</v>
      </c>
      <c r="C36" s="6" t="s">
        <v>395</v>
      </c>
      <c r="D36" s="3">
        <v>56</v>
      </c>
      <c r="E36" s="3">
        <v>49</v>
      </c>
      <c r="F36" s="7">
        <f t="shared" si="0"/>
        <v>105</v>
      </c>
      <c r="G36" s="19">
        <v>18</v>
      </c>
      <c r="H36" s="3">
        <f t="shared" si="1"/>
        <v>87</v>
      </c>
      <c r="I36" s="1"/>
    </row>
    <row r="37" spans="2:9" ht="19.2">
      <c r="B37" s="3" t="s">
        <v>66</v>
      </c>
      <c r="C37" s="6" t="s">
        <v>394</v>
      </c>
      <c r="D37" s="3">
        <v>57</v>
      </c>
      <c r="E37" s="3">
        <v>58</v>
      </c>
      <c r="F37" s="7">
        <f t="shared" si="0"/>
        <v>115</v>
      </c>
      <c r="G37" s="19">
        <v>28</v>
      </c>
      <c r="H37" s="3">
        <f t="shared" si="1"/>
        <v>87</v>
      </c>
      <c r="I37" s="1"/>
    </row>
    <row r="38" spans="2:9" ht="19.2">
      <c r="B38" s="51" t="s">
        <v>373</v>
      </c>
      <c r="C38" s="52" t="s">
        <v>240</v>
      </c>
      <c r="D38" s="3">
        <v>62</v>
      </c>
      <c r="E38" s="3">
        <v>59</v>
      </c>
      <c r="F38" s="7">
        <f t="shared" si="0"/>
        <v>121</v>
      </c>
      <c r="G38" s="19">
        <v>34</v>
      </c>
      <c r="H38" s="3">
        <f t="shared" si="1"/>
        <v>87</v>
      </c>
      <c r="I38" s="1"/>
    </row>
    <row r="39" spans="2:9" ht="19.2">
      <c r="B39" s="3" t="s">
        <v>62</v>
      </c>
      <c r="C39" s="6" t="s">
        <v>24</v>
      </c>
      <c r="D39" s="3">
        <v>54</v>
      </c>
      <c r="E39" s="3">
        <v>55</v>
      </c>
      <c r="F39" s="7">
        <f t="shared" si="0"/>
        <v>109</v>
      </c>
      <c r="G39" s="19">
        <v>21</v>
      </c>
      <c r="H39" s="3">
        <f t="shared" si="1"/>
        <v>88</v>
      </c>
      <c r="I39" s="1"/>
    </row>
    <row r="40" spans="2:9" ht="19.2">
      <c r="B40" s="3" t="s">
        <v>60</v>
      </c>
      <c r="C40" s="6" t="s">
        <v>89</v>
      </c>
      <c r="D40" s="3">
        <v>58</v>
      </c>
      <c r="E40" s="3">
        <v>61</v>
      </c>
      <c r="F40" s="7">
        <f t="shared" si="0"/>
        <v>119</v>
      </c>
      <c r="G40" s="19">
        <v>31</v>
      </c>
      <c r="H40" s="3">
        <f t="shared" si="1"/>
        <v>88</v>
      </c>
      <c r="I40" s="1"/>
    </row>
    <row r="41" spans="2:9" ht="19.2">
      <c r="B41" s="3" t="s">
        <v>273</v>
      </c>
      <c r="C41" s="55" t="s">
        <v>306</v>
      </c>
      <c r="D41" s="3">
        <v>56</v>
      </c>
      <c r="E41" s="3">
        <v>52</v>
      </c>
      <c r="F41" s="7">
        <f t="shared" si="0"/>
        <v>108</v>
      </c>
      <c r="G41" s="19">
        <v>19</v>
      </c>
      <c r="H41" s="3">
        <f t="shared" si="1"/>
        <v>89</v>
      </c>
      <c r="I41" s="1"/>
    </row>
    <row r="42" spans="2:9" ht="19.2">
      <c r="B42" s="54" t="s">
        <v>56</v>
      </c>
      <c r="C42" s="50" t="s">
        <v>307</v>
      </c>
      <c r="D42" s="3">
        <v>70</v>
      </c>
      <c r="E42" s="3">
        <v>63</v>
      </c>
      <c r="F42" s="7">
        <f t="shared" si="0"/>
        <v>133</v>
      </c>
      <c r="G42" s="19">
        <v>40</v>
      </c>
      <c r="H42" s="3">
        <f t="shared" si="1"/>
        <v>93</v>
      </c>
      <c r="I42" s="1"/>
    </row>
    <row r="43" spans="2:9" ht="19.8" thickBot="1">
      <c r="B43" s="68" t="s">
        <v>54</v>
      </c>
      <c r="C43" s="67" t="s">
        <v>393</v>
      </c>
      <c r="D43" s="64">
        <v>69</v>
      </c>
      <c r="E43" s="64">
        <v>67</v>
      </c>
      <c r="F43" s="66">
        <f t="shared" si="0"/>
        <v>136</v>
      </c>
      <c r="G43" s="65">
        <v>40</v>
      </c>
      <c r="H43" s="64">
        <f t="shared" si="1"/>
        <v>96</v>
      </c>
      <c r="I43" s="1"/>
    </row>
    <row r="44" spans="2:9" ht="19.2">
      <c r="B44" s="63" t="s">
        <v>52</v>
      </c>
      <c r="C44" s="63" t="s">
        <v>313</v>
      </c>
      <c r="D44" s="60">
        <v>45</v>
      </c>
      <c r="E44" s="60">
        <v>44</v>
      </c>
      <c r="F44" s="62">
        <f t="shared" si="0"/>
        <v>89</v>
      </c>
      <c r="G44" s="61"/>
      <c r="H44" s="60"/>
      <c r="I44" s="1"/>
    </row>
    <row r="45" spans="2:9" ht="19.2">
      <c r="B45" s="53" t="s">
        <v>48</v>
      </c>
      <c r="C45" s="52" t="s">
        <v>233</v>
      </c>
      <c r="D45" s="3">
        <v>50</v>
      </c>
      <c r="E45" s="3">
        <v>48</v>
      </c>
      <c r="F45" s="7">
        <f t="shared" si="0"/>
        <v>98</v>
      </c>
      <c r="G45" s="19">
        <v>23</v>
      </c>
      <c r="H45" s="59">
        <f>+F45-G45</f>
        <v>75</v>
      </c>
      <c r="I45" s="1"/>
    </row>
    <row r="46" spans="2:9" ht="19.2">
      <c r="B46" s="51" t="s">
        <v>371</v>
      </c>
      <c r="C46" s="50" t="s">
        <v>314</v>
      </c>
      <c r="D46" s="3">
        <v>60</v>
      </c>
      <c r="E46" s="3">
        <v>56</v>
      </c>
      <c r="F46" s="7">
        <f t="shared" si="0"/>
        <v>116</v>
      </c>
      <c r="G46" s="19">
        <v>33</v>
      </c>
      <c r="H46" s="11">
        <f>F46-G46</f>
        <v>83</v>
      </c>
      <c r="I46" s="1"/>
    </row>
    <row r="47" spans="2:9" ht="19.2">
      <c r="B47" s="1" t="s">
        <v>392</v>
      </c>
      <c r="C47" s="2"/>
      <c r="D47" s="1"/>
      <c r="E47" s="1"/>
      <c r="F47" s="2"/>
      <c r="G47" s="1"/>
      <c r="H47" s="1"/>
      <c r="I47" s="1"/>
    </row>
    <row r="48" spans="2:9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B784-A491-4BB5-8BF7-13DC017BB667}">
  <dimension ref="B1:I47"/>
  <sheetViews>
    <sheetView workbookViewId="0">
      <selection activeCell="Q10" sqref="Q10"/>
    </sheetView>
  </sheetViews>
  <sheetFormatPr defaultColWidth="8.09765625" defaultRowHeight="18"/>
  <cols>
    <col min="1" max="1" width="1.796875" style="24" customWidth="1"/>
    <col min="2" max="3" width="13.69921875" style="24" customWidth="1"/>
    <col min="4" max="9" width="8.09765625" style="24"/>
    <col min="10" max="10" width="11.5" style="24" bestFit="1" customWidth="1"/>
    <col min="11" max="16384" width="8.09765625" style="24"/>
  </cols>
  <sheetData>
    <row r="1" spans="2:9" ht="21.6">
      <c r="B1" s="23" t="s">
        <v>414</v>
      </c>
      <c r="C1" s="1"/>
      <c r="D1" s="2"/>
      <c r="E1" s="2"/>
      <c r="F1" s="2"/>
      <c r="G1" s="2"/>
      <c r="H1" s="2"/>
      <c r="I1" s="1"/>
    </row>
    <row r="2" spans="2:9" ht="19.2">
      <c r="B2" s="22" t="s">
        <v>413</v>
      </c>
      <c r="C2" s="1"/>
      <c r="D2" s="2"/>
      <c r="E2" s="2"/>
      <c r="F2" s="2"/>
      <c r="G2" s="2"/>
      <c r="H2" s="2"/>
      <c r="I2" s="1"/>
    </row>
    <row r="3" spans="2:9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9" ht="21.6">
      <c r="B4" s="51" t="s">
        <v>389</v>
      </c>
      <c r="C4" s="52" t="s">
        <v>51</v>
      </c>
      <c r="D4" s="7">
        <v>41</v>
      </c>
      <c r="E4" s="7">
        <v>40</v>
      </c>
      <c r="F4" s="7">
        <f t="shared" ref="F4:F44" si="0">SUM(D4:E4)</f>
        <v>81</v>
      </c>
      <c r="G4" s="19">
        <v>11</v>
      </c>
      <c r="H4" s="19">
        <f t="shared" ref="H4:H41" si="1">F4-G4</f>
        <v>70</v>
      </c>
      <c r="I4" s="69">
        <v>6</v>
      </c>
    </row>
    <row r="5" spans="2:9" ht="21.6">
      <c r="B5" s="51" t="s">
        <v>388</v>
      </c>
      <c r="C5" s="52" t="s">
        <v>412</v>
      </c>
      <c r="D5" s="3">
        <v>43</v>
      </c>
      <c r="E5" s="3">
        <v>51</v>
      </c>
      <c r="F5" s="7">
        <f t="shared" si="0"/>
        <v>94</v>
      </c>
      <c r="G5" s="19">
        <v>24</v>
      </c>
      <c r="H5" s="19">
        <f t="shared" si="1"/>
        <v>70</v>
      </c>
      <c r="I5" s="69">
        <v>17</v>
      </c>
    </row>
    <row r="6" spans="2:9" ht="21.6">
      <c r="B6" s="51" t="s">
        <v>387</v>
      </c>
      <c r="C6" s="52" t="s">
        <v>400</v>
      </c>
      <c r="D6" s="3">
        <v>41</v>
      </c>
      <c r="E6" s="3">
        <v>44</v>
      </c>
      <c r="F6" s="7">
        <f t="shared" si="0"/>
        <v>85</v>
      </c>
      <c r="G6" s="19">
        <v>13</v>
      </c>
      <c r="H6" s="7">
        <f t="shared" si="1"/>
        <v>72</v>
      </c>
      <c r="I6" s="69">
        <v>11</v>
      </c>
    </row>
    <row r="7" spans="2:9" ht="19.2">
      <c r="B7" s="54" t="s">
        <v>411</v>
      </c>
      <c r="C7" s="52" t="s">
        <v>239</v>
      </c>
      <c r="D7" s="3">
        <v>49</v>
      </c>
      <c r="E7" s="3">
        <v>51</v>
      </c>
      <c r="F7" s="7">
        <f t="shared" si="0"/>
        <v>100</v>
      </c>
      <c r="G7" s="19">
        <v>28</v>
      </c>
      <c r="H7" s="7">
        <f t="shared" si="1"/>
        <v>72</v>
      </c>
      <c r="I7" s="1"/>
    </row>
    <row r="8" spans="2:9" ht="19.2">
      <c r="B8" s="51" t="s">
        <v>385</v>
      </c>
      <c r="C8" s="52" t="s">
        <v>24</v>
      </c>
      <c r="D8" s="3">
        <v>49</v>
      </c>
      <c r="E8" s="3">
        <v>45</v>
      </c>
      <c r="F8" s="7">
        <f t="shared" si="0"/>
        <v>94</v>
      </c>
      <c r="G8" s="19">
        <v>21</v>
      </c>
      <c r="H8" s="7">
        <f t="shared" si="1"/>
        <v>73</v>
      </c>
      <c r="I8" s="1"/>
    </row>
    <row r="9" spans="2:9" ht="19.2">
      <c r="B9" s="54" t="s">
        <v>410</v>
      </c>
      <c r="C9" s="52" t="s">
        <v>254</v>
      </c>
      <c r="D9" s="3">
        <v>49</v>
      </c>
      <c r="E9" s="3">
        <v>51</v>
      </c>
      <c r="F9" s="7">
        <f t="shared" si="0"/>
        <v>100</v>
      </c>
      <c r="G9" s="19">
        <v>25</v>
      </c>
      <c r="H9" s="7">
        <f t="shared" si="1"/>
        <v>75</v>
      </c>
      <c r="I9" s="1"/>
    </row>
    <row r="10" spans="2:9" ht="19.2">
      <c r="B10" s="51" t="s">
        <v>383</v>
      </c>
      <c r="C10" s="52" t="s">
        <v>299</v>
      </c>
      <c r="D10" s="3">
        <v>49</v>
      </c>
      <c r="E10" s="3">
        <v>52</v>
      </c>
      <c r="F10" s="7">
        <f t="shared" si="0"/>
        <v>101</v>
      </c>
      <c r="G10" s="19">
        <v>26</v>
      </c>
      <c r="H10" s="7">
        <f t="shared" si="1"/>
        <v>75</v>
      </c>
      <c r="I10" s="1"/>
    </row>
    <row r="11" spans="2:9" ht="19.2">
      <c r="B11" s="54" t="s">
        <v>363</v>
      </c>
      <c r="C11" s="56" t="s">
        <v>409</v>
      </c>
      <c r="D11" s="3">
        <v>43</v>
      </c>
      <c r="E11" s="3">
        <v>51</v>
      </c>
      <c r="F11" s="7">
        <f t="shared" si="0"/>
        <v>94</v>
      </c>
      <c r="G11" s="19">
        <v>18</v>
      </c>
      <c r="H11" s="3">
        <f t="shared" si="1"/>
        <v>76</v>
      </c>
      <c r="I11" s="1"/>
    </row>
    <row r="12" spans="2:9" ht="19.2">
      <c r="B12" s="51" t="s">
        <v>382</v>
      </c>
      <c r="C12" s="50" t="s">
        <v>334</v>
      </c>
      <c r="D12" s="3">
        <v>50</v>
      </c>
      <c r="E12" s="3">
        <v>51</v>
      </c>
      <c r="F12" s="7">
        <f t="shared" si="0"/>
        <v>101</v>
      </c>
      <c r="G12" s="19">
        <v>25</v>
      </c>
      <c r="H12" s="3">
        <f t="shared" si="1"/>
        <v>76</v>
      </c>
      <c r="I12" s="1"/>
    </row>
    <row r="13" spans="2:9" ht="19.2">
      <c r="B13" s="51" t="s">
        <v>381</v>
      </c>
      <c r="C13" s="51" t="s">
        <v>352</v>
      </c>
      <c r="D13" s="3">
        <v>50</v>
      </c>
      <c r="E13" s="3">
        <v>49</v>
      </c>
      <c r="F13" s="7">
        <f t="shared" si="0"/>
        <v>99</v>
      </c>
      <c r="G13" s="19">
        <v>22</v>
      </c>
      <c r="H13" s="3">
        <f t="shared" si="1"/>
        <v>77</v>
      </c>
      <c r="I13" s="2"/>
    </row>
    <row r="14" spans="2:9" ht="19.2">
      <c r="B14" s="3" t="s">
        <v>103</v>
      </c>
      <c r="C14" s="2" t="s">
        <v>84</v>
      </c>
      <c r="D14" s="3">
        <v>51</v>
      </c>
      <c r="E14" s="3">
        <v>49</v>
      </c>
      <c r="F14" s="7">
        <f t="shared" si="0"/>
        <v>100</v>
      </c>
      <c r="G14" s="19">
        <v>23</v>
      </c>
      <c r="H14" s="3">
        <f t="shared" si="1"/>
        <v>77</v>
      </c>
      <c r="I14" s="1"/>
    </row>
    <row r="15" spans="2:9" ht="19.2">
      <c r="B15" s="21" t="s">
        <v>399</v>
      </c>
      <c r="C15" s="6" t="s">
        <v>240</v>
      </c>
      <c r="D15" s="3">
        <v>55</v>
      </c>
      <c r="E15" s="3">
        <v>56</v>
      </c>
      <c r="F15" s="7">
        <f t="shared" si="0"/>
        <v>111</v>
      </c>
      <c r="G15" s="19">
        <v>34</v>
      </c>
      <c r="H15" s="3">
        <f t="shared" si="1"/>
        <v>77</v>
      </c>
      <c r="I15" s="1"/>
    </row>
    <row r="16" spans="2:9" ht="19.2">
      <c r="B16" s="3" t="s">
        <v>99</v>
      </c>
      <c r="C16" s="6" t="s">
        <v>150</v>
      </c>
      <c r="D16" s="3">
        <v>58</v>
      </c>
      <c r="E16" s="3">
        <v>59</v>
      </c>
      <c r="F16" s="7">
        <f t="shared" si="0"/>
        <v>117</v>
      </c>
      <c r="G16" s="19">
        <v>40</v>
      </c>
      <c r="H16" s="3">
        <f t="shared" si="1"/>
        <v>77</v>
      </c>
      <c r="I16" s="2"/>
    </row>
    <row r="17" spans="2:9" ht="19.2">
      <c r="B17" s="3" t="s">
        <v>98</v>
      </c>
      <c r="C17" s="6" t="s">
        <v>100</v>
      </c>
      <c r="D17" s="3">
        <v>47</v>
      </c>
      <c r="E17" s="3">
        <v>49</v>
      </c>
      <c r="F17" s="7">
        <f t="shared" si="0"/>
        <v>96</v>
      </c>
      <c r="G17" s="19">
        <v>18</v>
      </c>
      <c r="H17" s="3">
        <f t="shared" si="1"/>
        <v>78</v>
      </c>
      <c r="I17" s="2"/>
    </row>
    <row r="18" spans="2:9" ht="19.2">
      <c r="B18" s="51" t="s">
        <v>378</v>
      </c>
      <c r="C18" s="52" t="s">
        <v>408</v>
      </c>
      <c r="D18" s="3">
        <v>49</v>
      </c>
      <c r="E18" s="3">
        <v>49</v>
      </c>
      <c r="F18" s="7">
        <f t="shared" si="0"/>
        <v>98</v>
      </c>
      <c r="G18" s="19">
        <v>20</v>
      </c>
      <c r="H18" s="3">
        <f t="shared" si="1"/>
        <v>78</v>
      </c>
      <c r="I18" s="1"/>
    </row>
    <row r="19" spans="2:9" ht="19.2">
      <c r="B19" s="3" t="s">
        <v>95</v>
      </c>
      <c r="C19" s="41" t="s">
        <v>336</v>
      </c>
      <c r="D19" s="3">
        <v>54</v>
      </c>
      <c r="E19" s="3">
        <v>47</v>
      </c>
      <c r="F19" s="7">
        <f t="shared" si="0"/>
        <v>101</v>
      </c>
      <c r="G19" s="19">
        <v>23</v>
      </c>
      <c r="H19" s="3">
        <f t="shared" si="1"/>
        <v>78</v>
      </c>
      <c r="I19" s="1"/>
    </row>
    <row r="20" spans="2:9" ht="19.2">
      <c r="B20" s="3" t="s">
        <v>94</v>
      </c>
      <c r="C20" s="6" t="s">
        <v>313</v>
      </c>
      <c r="D20" s="3">
        <v>44</v>
      </c>
      <c r="E20" s="3">
        <v>45</v>
      </c>
      <c r="F20" s="7">
        <f t="shared" si="0"/>
        <v>89</v>
      </c>
      <c r="G20" s="19">
        <v>10</v>
      </c>
      <c r="H20" s="3">
        <f t="shared" si="1"/>
        <v>79</v>
      </c>
      <c r="I20" s="1"/>
    </row>
    <row r="21" spans="2:9" ht="19.2">
      <c r="B21" s="3" t="s">
        <v>93</v>
      </c>
      <c r="C21" s="6" t="s">
        <v>326</v>
      </c>
      <c r="D21" s="3">
        <v>43</v>
      </c>
      <c r="E21" s="3">
        <v>49</v>
      </c>
      <c r="F21" s="7">
        <f t="shared" si="0"/>
        <v>92</v>
      </c>
      <c r="G21" s="19">
        <v>13</v>
      </c>
      <c r="H21" s="3">
        <f t="shared" si="1"/>
        <v>79</v>
      </c>
      <c r="I21" s="1"/>
    </row>
    <row r="22" spans="2:9" ht="19.2">
      <c r="B22" s="3" t="s">
        <v>92</v>
      </c>
      <c r="C22" s="6" t="s">
        <v>397</v>
      </c>
      <c r="D22" s="3">
        <v>52</v>
      </c>
      <c r="E22" s="3">
        <v>51</v>
      </c>
      <c r="F22" s="7">
        <f t="shared" si="0"/>
        <v>103</v>
      </c>
      <c r="G22" s="19">
        <v>24</v>
      </c>
      <c r="H22" s="3">
        <f t="shared" si="1"/>
        <v>79</v>
      </c>
      <c r="I22" s="1"/>
    </row>
    <row r="23" spans="2:9" ht="19.2">
      <c r="B23" s="51" t="s">
        <v>377</v>
      </c>
      <c r="C23" s="52" t="s">
        <v>407</v>
      </c>
      <c r="D23" s="3">
        <v>46</v>
      </c>
      <c r="E23" s="3">
        <v>42</v>
      </c>
      <c r="F23" s="7">
        <f t="shared" si="0"/>
        <v>88</v>
      </c>
      <c r="G23" s="19">
        <v>8</v>
      </c>
      <c r="H23" s="3">
        <f t="shared" si="1"/>
        <v>80</v>
      </c>
      <c r="I23" s="1"/>
    </row>
    <row r="24" spans="2:9" ht="19.2">
      <c r="B24" s="3" t="s">
        <v>88</v>
      </c>
      <c r="C24" s="55" t="s">
        <v>74</v>
      </c>
      <c r="D24" s="3">
        <v>47</v>
      </c>
      <c r="E24" s="3">
        <v>49</v>
      </c>
      <c r="F24" s="7">
        <f t="shared" si="0"/>
        <v>96</v>
      </c>
      <c r="G24" s="19">
        <v>16</v>
      </c>
      <c r="H24" s="3">
        <f t="shared" si="1"/>
        <v>80</v>
      </c>
      <c r="I24" s="1"/>
    </row>
    <row r="25" spans="2:9" ht="19.2">
      <c r="B25" s="3" t="s">
        <v>87</v>
      </c>
      <c r="C25" s="6" t="s">
        <v>298</v>
      </c>
      <c r="D25" s="3">
        <v>48</v>
      </c>
      <c r="E25" s="3">
        <v>50</v>
      </c>
      <c r="F25" s="7">
        <f t="shared" si="0"/>
        <v>98</v>
      </c>
      <c r="G25" s="19">
        <v>18</v>
      </c>
      <c r="H25" s="3">
        <f t="shared" si="1"/>
        <v>80</v>
      </c>
      <c r="I25" s="1"/>
    </row>
    <row r="26" spans="2:9" ht="19.2">
      <c r="B26" s="3" t="s">
        <v>85</v>
      </c>
      <c r="C26" s="41" t="s">
        <v>406</v>
      </c>
      <c r="D26" s="3">
        <v>50</v>
      </c>
      <c r="E26" s="3">
        <v>51</v>
      </c>
      <c r="F26" s="7">
        <f t="shared" si="0"/>
        <v>101</v>
      </c>
      <c r="G26" s="19">
        <v>21</v>
      </c>
      <c r="H26" s="3">
        <f t="shared" si="1"/>
        <v>80</v>
      </c>
      <c r="I26" s="1"/>
    </row>
    <row r="27" spans="2:9" ht="19.2">
      <c r="B27" s="3" t="s">
        <v>83</v>
      </c>
      <c r="C27" s="15" t="s">
        <v>295</v>
      </c>
      <c r="D27" s="3">
        <v>50</v>
      </c>
      <c r="E27" s="3">
        <v>53</v>
      </c>
      <c r="F27" s="7">
        <f t="shared" si="0"/>
        <v>103</v>
      </c>
      <c r="G27" s="19">
        <v>23</v>
      </c>
      <c r="H27" s="3">
        <f t="shared" si="1"/>
        <v>80</v>
      </c>
      <c r="I27" s="1"/>
    </row>
    <row r="28" spans="2:9" ht="19.2">
      <c r="B28" s="51" t="s">
        <v>375</v>
      </c>
      <c r="C28" s="56" t="s">
        <v>80</v>
      </c>
      <c r="D28" s="3">
        <v>52</v>
      </c>
      <c r="E28" s="3">
        <v>51</v>
      </c>
      <c r="F28" s="7">
        <f t="shared" si="0"/>
        <v>103</v>
      </c>
      <c r="G28" s="19">
        <v>22</v>
      </c>
      <c r="H28" s="3">
        <f t="shared" si="1"/>
        <v>81</v>
      </c>
      <c r="I28" s="1"/>
    </row>
    <row r="29" spans="2:9" ht="19.2">
      <c r="B29" s="3" t="s">
        <v>79</v>
      </c>
      <c r="C29" s="6" t="s">
        <v>162</v>
      </c>
      <c r="D29" s="3">
        <v>57</v>
      </c>
      <c r="E29" s="3">
        <v>50</v>
      </c>
      <c r="F29" s="7">
        <f t="shared" si="0"/>
        <v>107</v>
      </c>
      <c r="G29" s="19">
        <v>26</v>
      </c>
      <c r="H29" s="3">
        <f t="shared" si="1"/>
        <v>81</v>
      </c>
      <c r="I29" s="1"/>
    </row>
    <row r="30" spans="2:9" ht="19.2">
      <c r="B30" s="3" t="s">
        <v>78</v>
      </c>
      <c r="C30" s="6" t="s">
        <v>405</v>
      </c>
      <c r="D30" s="3">
        <v>52</v>
      </c>
      <c r="E30" s="3">
        <v>50</v>
      </c>
      <c r="F30" s="7">
        <f t="shared" si="0"/>
        <v>102</v>
      </c>
      <c r="G30" s="19">
        <v>20</v>
      </c>
      <c r="H30" s="3">
        <f t="shared" si="1"/>
        <v>82</v>
      </c>
      <c r="I30" s="1"/>
    </row>
    <row r="31" spans="2:9" ht="19.2">
      <c r="B31" s="3" t="s">
        <v>76</v>
      </c>
      <c r="C31" s="6" t="s">
        <v>274</v>
      </c>
      <c r="D31" s="3">
        <v>55</v>
      </c>
      <c r="E31" s="3">
        <v>54</v>
      </c>
      <c r="F31" s="7">
        <f t="shared" si="0"/>
        <v>109</v>
      </c>
      <c r="G31" s="19">
        <v>27</v>
      </c>
      <c r="H31" s="3">
        <f t="shared" si="1"/>
        <v>82</v>
      </c>
      <c r="I31" s="1"/>
    </row>
    <row r="32" spans="2:9" ht="19.2">
      <c r="B32" s="3" t="s">
        <v>75</v>
      </c>
      <c r="C32" s="55" t="s">
        <v>164</v>
      </c>
      <c r="D32" s="3">
        <v>53</v>
      </c>
      <c r="E32" s="3">
        <v>50</v>
      </c>
      <c r="F32" s="7">
        <f t="shared" si="0"/>
        <v>103</v>
      </c>
      <c r="G32" s="19">
        <v>20</v>
      </c>
      <c r="H32" s="16">
        <f t="shared" si="1"/>
        <v>83</v>
      </c>
      <c r="I32" s="1"/>
    </row>
    <row r="33" spans="2:9" ht="19.2">
      <c r="B33" s="51" t="s">
        <v>374</v>
      </c>
      <c r="C33" s="52" t="s">
        <v>306</v>
      </c>
      <c r="D33" s="3">
        <v>51</v>
      </c>
      <c r="E33" s="3">
        <v>52</v>
      </c>
      <c r="F33" s="7">
        <f t="shared" si="0"/>
        <v>103</v>
      </c>
      <c r="G33" s="19">
        <v>19</v>
      </c>
      <c r="H33" s="3">
        <f t="shared" si="1"/>
        <v>84</v>
      </c>
      <c r="I33" s="1"/>
    </row>
    <row r="34" spans="2:9" ht="19.2">
      <c r="B34" s="3" t="s">
        <v>71</v>
      </c>
      <c r="C34" s="6" t="s">
        <v>245</v>
      </c>
      <c r="D34" s="3">
        <v>55</v>
      </c>
      <c r="E34" s="3">
        <v>59</v>
      </c>
      <c r="F34" s="7">
        <f t="shared" si="0"/>
        <v>114</v>
      </c>
      <c r="G34" s="19">
        <v>30</v>
      </c>
      <c r="H34" s="3">
        <f t="shared" si="1"/>
        <v>84</v>
      </c>
      <c r="I34" s="1"/>
    </row>
    <row r="35" spans="2:9" ht="19.2">
      <c r="B35" s="3" t="s">
        <v>69</v>
      </c>
      <c r="C35" s="6" t="s">
        <v>355</v>
      </c>
      <c r="D35" s="3">
        <v>50</v>
      </c>
      <c r="E35" s="3">
        <v>54</v>
      </c>
      <c r="F35" s="7">
        <f t="shared" si="0"/>
        <v>104</v>
      </c>
      <c r="G35" s="19">
        <v>19</v>
      </c>
      <c r="H35" s="3">
        <f t="shared" si="1"/>
        <v>85</v>
      </c>
      <c r="I35" s="1"/>
    </row>
    <row r="36" spans="2:9" ht="19.2">
      <c r="B36" s="3" t="s">
        <v>67</v>
      </c>
      <c r="C36" s="6" t="s">
        <v>230</v>
      </c>
      <c r="D36" s="3">
        <v>58</v>
      </c>
      <c r="E36" s="3">
        <v>55</v>
      </c>
      <c r="F36" s="7">
        <f t="shared" si="0"/>
        <v>113</v>
      </c>
      <c r="G36" s="19">
        <v>18</v>
      </c>
      <c r="H36" s="3">
        <f t="shared" si="1"/>
        <v>95</v>
      </c>
      <c r="I36" s="1"/>
    </row>
    <row r="37" spans="2:9" ht="19.2">
      <c r="B37" s="3" t="s">
        <v>66</v>
      </c>
      <c r="C37" s="6" t="s">
        <v>61</v>
      </c>
      <c r="D37" s="3">
        <v>62</v>
      </c>
      <c r="E37" s="3">
        <v>58</v>
      </c>
      <c r="F37" s="7">
        <f t="shared" si="0"/>
        <v>120</v>
      </c>
      <c r="G37" s="19">
        <v>28</v>
      </c>
      <c r="H37" s="3">
        <f t="shared" si="1"/>
        <v>92</v>
      </c>
      <c r="I37" s="1"/>
    </row>
    <row r="38" spans="2:9" ht="19.2">
      <c r="B38" s="51" t="s">
        <v>373</v>
      </c>
      <c r="C38" s="50" t="s">
        <v>307</v>
      </c>
      <c r="D38" s="3">
        <v>66</v>
      </c>
      <c r="E38" s="3">
        <v>61</v>
      </c>
      <c r="F38" s="7">
        <f t="shared" si="0"/>
        <v>127</v>
      </c>
      <c r="G38" s="19">
        <v>40</v>
      </c>
      <c r="H38" s="3">
        <f t="shared" si="1"/>
        <v>87</v>
      </c>
      <c r="I38" s="1"/>
    </row>
    <row r="39" spans="2:9" ht="19.2">
      <c r="B39" s="3" t="s">
        <v>62</v>
      </c>
      <c r="C39" s="6" t="s">
        <v>260</v>
      </c>
      <c r="D39" s="3">
        <v>67</v>
      </c>
      <c r="E39" s="3">
        <v>62</v>
      </c>
      <c r="F39" s="7">
        <f t="shared" si="0"/>
        <v>129</v>
      </c>
      <c r="G39" s="19">
        <v>36</v>
      </c>
      <c r="H39" s="3">
        <f t="shared" si="1"/>
        <v>93</v>
      </c>
      <c r="I39" s="1"/>
    </row>
    <row r="40" spans="2:9" ht="19.2">
      <c r="B40" s="54" t="s">
        <v>56</v>
      </c>
      <c r="C40" s="52" t="s">
        <v>275</v>
      </c>
      <c r="D40" s="3">
        <v>58</v>
      </c>
      <c r="E40" s="3">
        <v>64</v>
      </c>
      <c r="F40" s="7">
        <f t="shared" si="0"/>
        <v>122</v>
      </c>
      <c r="G40" s="19">
        <v>31</v>
      </c>
      <c r="H40" s="3">
        <f t="shared" si="1"/>
        <v>91</v>
      </c>
      <c r="I40" s="1"/>
    </row>
    <row r="41" spans="2:9" ht="19.8" thickBot="1">
      <c r="B41" s="54" t="s">
        <v>54</v>
      </c>
      <c r="C41" s="57" t="s">
        <v>236</v>
      </c>
      <c r="D41" s="3">
        <v>59</v>
      </c>
      <c r="E41" s="3">
        <v>77</v>
      </c>
      <c r="F41" s="7">
        <f t="shared" si="0"/>
        <v>136</v>
      </c>
      <c r="G41" s="19">
        <v>40</v>
      </c>
      <c r="H41" s="3">
        <f t="shared" si="1"/>
        <v>96</v>
      </c>
      <c r="I41" s="1"/>
    </row>
    <row r="42" spans="2:9" ht="19.2">
      <c r="B42" s="63" t="s">
        <v>52</v>
      </c>
      <c r="C42" s="63" t="s">
        <v>51</v>
      </c>
      <c r="D42" s="60">
        <v>41</v>
      </c>
      <c r="E42" s="60">
        <v>40</v>
      </c>
      <c r="F42" s="62">
        <f t="shared" si="0"/>
        <v>81</v>
      </c>
      <c r="G42" s="61"/>
      <c r="H42" s="60"/>
      <c r="I42" s="1"/>
    </row>
    <row r="43" spans="2:9" ht="19.2">
      <c r="B43" s="53" t="s">
        <v>48</v>
      </c>
      <c r="C43" s="52" t="s">
        <v>299</v>
      </c>
      <c r="D43" s="3">
        <v>49</v>
      </c>
      <c r="E43" s="3">
        <v>52</v>
      </c>
      <c r="F43" s="7">
        <f t="shared" si="0"/>
        <v>101</v>
      </c>
      <c r="G43" s="19">
        <v>26</v>
      </c>
      <c r="H43" s="59">
        <f>+F43-G43</f>
        <v>75</v>
      </c>
      <c r="I43" s="1"/>
    </row>
    <row r="44" spans="2:9" ht="19.2">
      <c r="B44" s="51" t="s">
        <v>371</v>
      </c>
      <c r="C44" s="50" t="s">
        <v>334</v>
      </c>
      <c r="D44" s="3">
        <v>50</v>
      </c>
      <c r="E44" s="3">
        <v>51</v>
      </c>
      <c r="F44" s="7">
        <f t="shared" si="0"/>
        <v>101</v>
      </c>
      <c r="G44" s="19">
        <v>25</v>
      </c>
      <c r="H44" s="11">
        <f>F44-G44</f>
        <v>76</v>
      </c>
      <c r="I44" s="1"/>
    </row>
    <row r="45" spans="2:9" ht="19.2">
      <c r="B45" s="1" t="s">
        <v>392</v>
      </c>
      <c r="C45" s="2"/>
      <c r="D45" s="1"/>
      <c r="E45" s="1"/>
      <c r="F45" s="2"/>
      <c r="G45" s="1"/>
      <c r="H45" s="1"/>
      <c r="I45" s="1"/>
    </row>
    <row r="46" spans="2:9" ht="19.2">
      <c r="B46" s="1"/>
      <c r="C46" s="1"/>
      <c r="D46" s="2"/>
      <c r="E46" s="2"/>
      <c r="F46" s="2"/>
      <c r="G46" s="2"/>
      <c r="H46" s="2"/>
      <c r="I46" s="1"/>
    </row>
    <row r="47" spans="2:9" ht="19.2">
      <c r="B47" s="1"/>
      <c r="C47" s="1"/>
      <c r="D47" s="2"/>
      <c r="E47" s="2"/>
      <c r="F47" s="2"/>
      <c r="G47" s="2"/>
      <c r="H47" s="2"/>
      <c r="I47" s="1"/>
    </row>
  </sheetData>
  <phoneticPr fontId="3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FC8C-8784-4807-9300-E446164CA251}">
  <dimension ref="B1:P56"/>
  <sheetViews>
    <sheetView workbookViewId="0">
      <selection activeCell="Q10" sqref="Q10"/>
    </sheetView>
  </sheetViews>
  <sheetFormatPr defaultColWidth="8.09765625" defaultRowHeight="18"/>
  <cols>
    <col min="1" max="1" width="1.796875" style="24" customWidth="1"/>
    <col min="2" max="3" width="13.69921875" style="24" customWidth="1"/>
    <col min="4" max="9" width="8.09765625" style="24"/>
    <col min="10" max="10" width="2.8984375" style="24" customWidth="1"/>
    <col min="11" max="15" width="8.09765625" style="24"/>
    <col min="16" max="16" width="11.59765625" style="24" customWidth="1"/>
    <col min="17" max="16384" width="8.09765625" style="24"/>
  </cols>
  <sheetData>
    <row r="1" spans="2:16" ht="21.6">
      <c r="B1" s="23" t="s">
        <v>431</v>
      </c>
      <c r="C1" s="1"/>
      <c r="D1" s="2"/>
      <c r="E1" s="2"/>
      <c r="F1" s="2"/>
      <c r="G1" s="2"/>
      <c r="H1" s="2"/>
      <c r="I1" s="1"/>
    </row>
    <row r="2" spans="2:16" ht="19.2">
      <c r="B2" s="22" t="s">
        <v>365</v>
      </c>
      <c r="C2" s="1"/>
      <c r="D2" s="2"/>
      <c r="E2" s="2"/>
      <c r="F2" s="2"/>
      <c r="G2" s="2"/>
      <c r="H2" s="2"/>
      <c r="I2" s="1"/>
    </row>
    <row r="3" spans="2:16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  <c r="K3" s="73" t="s">
        <v>430</v>
      </c>
      <c r="L3" s="73" t="s">
        <v>429</v>
      </c>
      <c r="M3" s="73" t="s">
        <v>428</v>
      </c>
      <c r="N3" s="73" t="s">
        <v>427</v>
      </c>
      <c r="O3" s="74" t="s">
        <v>426</v>
      </c>
      <c r="P3" s="73" t="s">
        <v>425</v>
      </c>
    </row>
    <row r="4" spans="2:16" ht="21.6">
      <c r="B4" s="51" t="s">
        <v>389</v>
      </c>
      <c r="C4" s="52" t="s">
        <v>239</v>
      </c>
      <c r="D4" s="7">
        <v>51</v>
      </c>
      <c r="E4" s="7">
        <v>46</v>
      </c>
      <c r="F4" s="7">
        <f t="shared" ref="F4:F35" si="0">SUM(D4:E4)</f>
        <v>97</v>
      </c>
      <c r="G4" s="19">
        <v>28</v>
      </c>
      <c r="H4" s="19">
        <f t="shared" ref="H4:H50" si="1">F4-G4</f>
        <v>69</v>
      </c>
      <c r="I4" s="69">
        <v>17</v>
      </c>
      <c r="K4" s="72">
        <v>-3</v>
      </c>
      <c r="L4" s="72">
        <f>+G4+K4</f>
        <v>25</v>
      </c>
      <c r="M4" s="72">
        <f>+L4*30%</f>
        <v>7.5</v>
      </c>
      <c r="N4" s="72">
        <v>8</v>
      </c>
      <c r="O4" s="71">
        <f>+L4-N4</f>
        <v>17</v>
      </c>
      <c r="P4" s="70">
        <v>0.3</v>
      </c>
    </row>
    <row r="5" spans="2:16" ht="21.6">
      <c r="B5" s="51" t="s">
        <v>388</v>
      </c>
      <c r="C5" s="52" t="s">
        <v>61</v>
      </c>
      <c r="D5" s="3">
        <v>57</v>
      </c>
      <c r="E5" s="3">
        <v>50</v>
      </c>
      <c r="F5" s="7">
        <f t="shared" si="0"/>
        <v>107</v>
      </c>
      <c r="G5" s="19">
        <v>36</v>
      </c>
      <c r="H5" s="19">
        <f t="shared" si="1"/>
        <v>71</v>
      </c>
      <c r="I5" s="69">
        <v>28</v>
      </c>
      <c r="K5" s="72">
        <v>-1</v>
      </c>
      <c r="L5" s="72">
        <f>+G5+K5</f>
        <v>35</v>
      </c>
      <c r="M5" s="72">
        <f>+L5*20%</f>
        <v>7</v>
      </c>
      <c r="N5" s="72">
        <v>7</v>
      </c>
      <c r="O5" s="71">
        <f>+L5-N5</f>
        <v>28</v>
      </c>
      <c r="P5" s="70">
        <v>0.2</v>
      </c>
    </row>
    <row r="6" spans="2:16" ht="21.6">
      <c r="B6" s="51" t="s">
        <v>387</v>
      </c>
      <c r="C6" s="52" t="s">
        <v>100</v>
      </c>
      <c r="D6" s="3">
        <v>48</v>
      </c>
      <c r="E6" s="3">
        <v>42</v>
      </c>
      <c r="F6" s="7">
        <f t="shared" si="0"/>
        <v>90</v>
      </c>
      <c r="G6" s="19">
        <v>18</v>
      </c>
      <c r="H6" s="7">
        <f t="shared" si="1"/>
        <v>72</v>
      </c>
      <c r="I6" s="69">
        <v>16</v>
      </c>
      <c r="K6" s="72">
        <v>0</v>
      </c>
      <c r="L6" s="72">
        <v>18</v>
      </c>
      <c r="M6" s="72">
        <f>+L6*10%</f>
        <v>1.8</v>
      </c>
      <c r="N6" s="72">
        <v>2</v>
      </c>
      <c r="O6" s="71">
        <f>+L6-N6</f>
        <v>16</v>
      </c>
      <c r="P6" s="70">
        <v>0.1</v>
      </c>
    </row>
    <row r="7" spans="2:16" ht="19.2">
      <c r="B7" s="54" t="s">
        <v>411</v>
      </c>
      <c r="C7" s="52" t="s">
        <v>24</v>
      </c>
      <c r="D7" s="3">
        <v>47</v>
      </c>
      <c r="E7" s="3">
        <v>47</v>
      </c>
      <c r="F7" s="7">
        <f t="shared" si="0"/>
        <v>94</v>
      </c>
      <c r="G7" s="19">
        <v>21</v>
      </c>
      <c r="H7" s="7">
        <f t="shared" si="1"/>
        <v>73</v>
      </c>
      <c r="I7" s="1"/>
    </row>
    <row r="8" spans="2:16" ht="19.2">
      <c r="B8" s="51" t="s">
        <v>385</v>
      </c>
      <c r="C8" s="52" t="s">
        <v>80</v>
      </c>
      <c r="D8" s="3">
        <v>50</v>
      </c>
      <c r="E8" s="3">
        <v>45</v>
      </c>
      <c r="F8" s="7">
        <f t="shared" si="0"/>
        <v>95</v>
      </c>
      <c r="G8" s="19">
        <v>22</v>
      </c>
      <c r="H8" s="7">
        <f t="shared" si="1"/>
        <v>73</v>
      </c>
      <c r="I8" s="1"/>
    </row>
    <row r="9" spans="2:16" ht="19.2">
      <c r="B9" s="54" t="s">
        <v>424</v>
      </c>
      <c r="C9" s="52" t="s">
        <v>423</v>
      </c>
      <c r="D9" s="3">
        <v>48</v>
      </c>
      <c r="E9" s="3">
        <v>53</v>
      </c>
      <c r="F9" s="7">
        <f t="shared" si="0"/>
        <v>101</v>
      </c>
      <c r="G9" s="19">
        <v>27</v>
      </c>
      <c r="H9" s="7">
        <f t="shared" si="1"/>
        <v>74</v>
      </c>
      <c r="I9" s="1"/>
    </row>
    <row r="10" spans="2:16" ht="19.2">
      <c r="B10" s="51" t="s">
        <v>383</v>
      </c>
      <c r="C10" s="52" t="s">
        <v>362</v>
      </c>
      <c r="D10" s="3">
        <v>48</v>
      </c>
      <c r="E10" s="3">
        <v>44</v>
      </c>
      <c r="F10" s="7">
        <f t="shared" si="0"/>
        <v>92</v>
      </c>
      <c r="G10" s="19">
        <v>17</v>
      </c>
      <c r="H10" s="7">
        <f t="shared" si="1"/>
        <v>75</v>
      </c>
      <c r="I10" s="1"/>
    </row>
    <row r="11" spans="2:16" ht="19.2">
      <c r="B11" s="54" t="s">
        <v>363</v>
      </c>
      <c r="C11" s="56" t="s">
        <v>164</v>
      </c>
      <c r="D11" s="3">
        <v>46</v>
      </c>
      <c r="E11" s="3">
        <v>49</v>
      </c>
      <c r="F11" s="7">
        <f t="shared" si="0"/>
        <v>95</v>
      </c>
      <c r="G11" s="19">
        <v>20</v>
      </c>
      <c r="H11" s="3">
        <f t="shared" si="1"/>
        <v>75</v>
      </c>
      <c r="I11" s="1"/>
    </row>
    <row r="12" spans="2:16" ht="19.2">
      <c r="B12" s="51" t="s">
        <v>382</v>
      </c>
      <c r="C12" s="50" t="s">
        <v>406</v>
      </c>
      <c r="D12" s="3">
        <v>50</v>
      </c>
      <c r="E12" s="3">
        <v>46</v>
      </c>
      <c r="F12" s="7">
        <f t="shared" si="0"/>
        <v>96</v>
      </c>
      <c r="G12" s="19">
        <v>21</v>
      </c>
      <c r="H12" s="3">
        <f t="shared" si="1"/>
        <v>75</v>
      </c>
      <c r="I12" s="1"/>
    </row>
    <row r="13" spans="2:16" ht="19.2">
      <c r="B13" s="54" t="s">
        <v>422</v>
      </c>
      <c r="C13" s="51" t="s">
        <v>358</v>
      </c>
      <c r="D13" s="3">
        <v>48</v>
      </c>
      <c r="E13" s="3">
        <v>46</v>
      </c>
      <c r="F13" s="7">
        <f t="shared" si="0"/>
        <v>94</v>
      </c>
      <c r="G13" s="19">
        <v>18</v>
      </c>
      <c r="H13" s="3">
        <f t="shared" si="1"/>
        <v>76</v>
      </c>
      <c r="I13" s="2"/>
    </row>
    <row r="14" spans="2:16" ht="19.2">
      <c r="B14" s="3" t="s">
        <v>103</v>
      </c>
      <c r="C14" s="2" t="s">
        <v>421</v>
      </c>
      <c r="D14" s="3">
        <v>49</v>
      </c>
      <c r="E14" s="3">
        <v>45</v>
      </c>
      <c r="F14" s="7">
        <f t="shared" si="0"/>
        <v>94</v>
      </c>
      <c r="G14" s="19">
        <v>18</v>
      </c>
      <c r="H14" s="3">
        <f t="shared" si="1"/>
        <v>76</v>
      </c>
      <c r="I14" s="1"/>
    </row>
    <row r="15" spans="2:16" ht="19.2">
      <c r="B15" s="21" t="s">
        <v>399</v>
      </c>
      <c r="C15" s="41" t="s">
        <v>236</v>
      </c>
      <c r="D15" s="3">
        <v>59</v>
      </c>
      <c r="E15" s="3">
        <v>57</v>
      </c>
      <c r="F15" s="7">
        <f t="shared" si="0"/>
        <v>116</v>
      </c>
      <c r="G15" s="19">
        <v>40</v>
      </c>
      <c r="H15" s="3">
        <f t="shared" si="1"/>
        <v>76</v>
      </c>
      <c r="I15" s="1"/>
    </row>
    <row r="16" spans="2:16" ht="19.2">
      <c r="B16" s="3" t="s">
        <v>99</v>
      </c>
      <c r="C16" s="6" t="s">
        <v>241</v>
      </c>
      <c r="D16" s="3">
        <v>46</v>
      </c>
      <c r="E16" s="3">
        <v>48</v>
      </c>
      <c r="F16" s="7">
        <f t="shared" si="0"/>
        <v>94</v>
      </c>
      <c r="G16" s="19">
        <v>17</v>
      </c>
      <c r="H16" s="3">
        <f t="shared" si="1"/>
        <v>77</v>
      </c>
      <c r="I16" s="2"/>
    </row>
    <row r="17" spans="2:9" ht="19.2">
      <c r="B17" s="3" t="s">
        <v>98</v>
      </c>
      <c r="C17" s="6" t="s">
        <v>420</v>
      </c>
      <c r="D17" s="3">
        <v>48</v>
      </c>
      <c r="E17" s="3">
        <v>49</v>
      </c>
      <c r="F17" s="7">
        <f t="shared" si="0"/>
        <v>97</v>
      </c>
      <c r="G17" s="19">
        <v>20</v>
      </c>
      <c r="H17" s="3">
        <f t="shared" si="1"/>
        <v>77</v>
      </c>
      <c r="I17" s="2"/>
    </row>
    <row r="18" spans="2:9" ht="19.2">
      <c r="B18" s="51" t="s">
        <v>378</v>
      </c>
      <c r="C18" s="52" t="s">
        <v>397</v>
      </c>
      <c r="D18" s="3">
        <v>52</v>
      </c>
      <c r="E18" s="3">
        <v>49</v>
      </c>
      <c r="F18" s="7">
        <f t="shared" si="0"/>
        <v>101</v>
      </c>
      <c r="G18" s="19">
        <v>24</v>
      </c>
      <c r="H18" s="3">
        <f t="shared" si="1"/>
        <v>77</v>
      </c>
      <c r="I18" s="1"/>
    </row>
    <row r="19" spans="2:9" ht="19.2">
      <c r="B19" s="3" t="s">
        <v>95</v>
      </c>
      <c r="C19" s="6" t="s">
        <v>313</v>
      </c>
      <c r="D19" s="3">
        <v>45</v>
      </c>
      <c r="E19" s="3">
        <v>43</v>
      </c>
      <c r="F19" s="7">
        <f t="shared" si="0"/>
        <v>88</v>
      </c>
      <c r="G19" s="19">
        <v>10</v>
      </c>
      <c r="H19" s="3">
        <f t="shared" si="1"/>
        <v>78</v>
      </c>
      <c r="I19" s="1"/>
    </row>
    <row r="20" spans="2:9" ht="19.2">
      <c r="B20" s="3" t="s">
        <v>94</v>
      </c>
      <c r="C20" s="6" t="s">
        <v>354</v>
      </c>
      <c r="D20" s="3">
        <v>48</v>
      </c>
      <c r="E20" s="3">
        <v>43</v>
      </c>
      <c r="F20" s="7">
        <f t="shared" si="0"/>
        <v>91</v>
      </c>
      <c r="G20" s="19">
        <v>13</v>
      </c>
      <c r="H20" s="3">
        <f t="shared" si="1"/>
        <v>78</v>
      </c>
      <c r="I20" s="1"/>
    </row>
    <row r="21" spans="2:9" ht="19.2">
      <c r="B21" s="3" t="s">
        <v>93</v>
      </c>
      <c r="C21" s="6" t="s">
        <v>398</v>
      </c>
      <c r="D21" s="3">
        <v>46</v>
      </c>
      <c r="E21" s="3">
        <v>46</v>
      </c>
      <c r="F21" s="7">
        <f t="shared" si="0"/>
        <v>92</v>
      </c>
      <c r="G21" s="19">
        <v>14</v>
      </c>
      <c r="H21" s="3">
        <f t="shared" si="1"/>
        <v>78</v>
      </c>
      <c r="I21" s="1"/>
    </row>
    <row r="22" spans="2:9" ht="19.2">
      <c r="B22" s="3" t="s">
        <v>92</v>
      </c>
      <c r="C22" s="6" t="s">
        <v>254</v>
      </c>
      <c r="D22" s="3">
        <v>51</v>
      </c>
      <c r="E22" s="3">
        <v>52</v>
      </c>
      <c r="F22" s="7">
        <f t="shared" si="0"/>
        <v>103</v>
      </c>
      <c r="G22" s="19">
        <v>25</v>
      </c>
      <c r="H22" s="3">
        <f t="shared" si="1"/>
        <v>78</v>
      </c>
      <c r="I22" s="1"/>
    </row>
    <row r="23" spans="2:9" ht="19.2">
      <c r="B23" s="51" t="s">
        <v>377</v>
      </c>
      <c r="C23" s="52" t="s">
        <v>162</v>
      </c>
      <c r="D23" s="3">
        <v>52</v>
      </c>
      <c r="E23" s="3">
        <v>53</v>
      </c>
      <c r="F23" s="7">
        <f t="shared" si="0"/>
        <v>105</v>
      </c>
      <c r="G23" s="19">
        <v>26</v>
      </c>
      <c r="H23" s="3">
        <f t="shared" si="1"/>
        <v>79</v>
      </c>
      <c r="I23" s="1"/>
    </row>
    <row r="24" spans="2:9" ht="19.2">
      <c r="B24" s="3" t="s">
        <v>88</v>
      </c>
      <c r="C24" s="55" t="s">
        <v>51</v>
      </c>
      <c r="D24" s="3">
        <v>44</v>
      </c>
      <c r="E24" s="3">
        <v>42</v>
      </c>
      <c r="F24" s="59">
        <f t="shared" si="0"/>
        <v>86</v>
      </c>
      <c r="G24" s="19">
        <v>6</v>
      </c>
      <c r="H24" s="3">
        <f t="shared" si="1"/>
        <v>80</v>
      </c>
      <c r="I24" s="2" t="s">
        <v>419</v>
      </c>
    </row>
    <row r="25" spans="2:9" ht="19.2">
      <c r="B25" s="3" t="s">
        <v>87</v>
      </c>
      <c r="C25" s="6" t="s">
        <v>407</v>
      </c>
      <c r="D25" s="3">
        <v>45</v>
      </c>
      <c r="E25" s="3">
        <v>44</v>
      </c>
      <c r="F25" s="7">
        <f t="shared" si="0"/>
        <v>89</v>
      </c>
      <c r="G25" s="19">
        <v>8</v>
      </c>
      <c r="H25" s="3">
        <f t="shared" si="1"/>
        <v>81</v>
      </c>
      <c r="I25" s="1"/>
    </row>
    <row r="26" spans="2:9" ht="19.2">
      <c r="B26" s="3" t="s">
        <v>85</v>
      </c>
      <c r="C26" s="6" t="s">
        <v>84</v>
      </c>
      <c r="D26" s="3">
        <v>51</v>
      </c>
      <c r="E26" s="3">
        <v>53</v>
      </c>
      <c r="F26" s="7">
        <f t="shared" si="0"/>
        <v>104</v>
      </c>
      <c r="G26" s="19">
        <v>23</v>
      </c>
      <c r="H26" s="3">
        <f t="shared" si="1"/>
        <v>81</v>
      </c>
      <c r="I26" s="1"/>
    </row>
    <row r="27" spans="2:9" ht="19.2">
      <c r="B27" s="3" t="s">
        <v>83</v>
      </c>
      <c r="C27" s="41" t="s">
        <v>336</v>
      </c>
      <c r="D27" s="3">
        <v>53</v>
      </c>
      <c r="E27" s="3">
        <v>51</v>
      </c>
      <c r="F27" s="7">
        <f t="shared" si="0"/>
        <v>104</v>
      </c>
      <c r="G27" s="19">
        <v>23</v>
      </c>
      <c r="H27" s="3">
        <f t="shared" si="1"/>
        <v>81</v>
      </c>
      <c r="I27" s="1"/>
    </row>
    <row r="28" spans="2:9" ht="19.2">
      <c r="B28" s="51" t="s">
        <v>375</v>
      </c>
      <c r="C28" s="56" t="s">
        <v>72</v>
      </c>
      <c r="D28" s="3">
        <v>54</v>
      </c>
      <c r="E28" s="3">
        <v>51</v>
      </c>
      <c r="F28" s="7">
        <f t="shared" si="0"/>
        <v>105</v>
      </c>
      <c r="G28" s="19">
        <v>24</v>
      </c>
      <c r="H28" s="3">
        <f t="shared" si="1"/>
        <v>81</v>
      </c>
      <c r="I28" s="1"/>
    </row>
    <row r="29" spans="2:9" ht="19.2">
      <c r="B29" s="3" t="s">
        <v>79</v>
      </c>
      <c r="C29" s="6" t="s">
        <v>275</v>
      </c>
      <c r="D29" s="3">
        <v>56</v>
      </c>
      <c r="E29" s="3">
        <v>51</v>
      </c>
      <c r="F29" s="7">
        <f t="shared" si="0"/>
        <v>107</v>
      </c>
      <c r="G29" s="19">
        <v>26</v>
      </c>
      <c r="H29" s="3">
        <f t="shared" si="1"/>
        <v>81</v>
      </c>
      <c r="I29" s="1"/>
    </row>
    <row r="30" spans="2:9" ht="19.2">
      <c r="B30" s="3" t="s">
        <v>78</v>
      </c>
      <c r="C30" s="41" t="s">
        <v>253</v>
      </c>
      <c r="D30" s="3">
        <v>63</v>
      </c>
      <c r="E30" s="3">
        <v>58</v>
      </c>
      <c r="F30" s="7">
        <f t="shared" si="0"/>
        <v>121</v>
      </c>
      <c r="G30" s="19">
        <v>40</v>
      </c>
      <c r="H30" s="3">
        <f t="shared" si="1"/>
        <v>81</v>
      </c>
      <c r="I30" s="1"/>
    </row>
    <row r="31" spans="2:9" ht="19.2">
      <c r="B31" s="3" t="s">
        <v>76</v>
      </c>
      <c r="C31" s="41" t="s">
        <v>334</v>
      </c>
      <c r="D31" s="3">
        <v>54</v>
      </c>
      <c r="E31" s="3">
        <v>53</v>
      </c>
      <c r="F31" s="7">
        <f t="shared" si="0"/>
        <v>107</v>
      </c>
      <c r="G31" s="19">
        <v>25</v>
      </c>
      <c r="H31" s="3">
        <f t="shared" si="1"/>
        <v>82</v>
      </c>
      <c r="I31" s="1"/>
    </row>
    <row r="32" spans="2:9" ht="19.2">
      <c r="B32" s="3" t="s">
        <v>75</v>
      </c>
      <c r="C32" s="6" t="s">
        <v>245</v>
      </c>
      <c r="D32" s="3">
        <v>55</v>
      </c>
      <c r="E32" s="3">
        <v>57</v>
      </c>
      <c r="F32" s="7">
        <f t="shared" si="0"/>
        <v>112</v>
      </c>
      <c r="G32" s="19">
        <v>30</v>
      </c>
      <c r="H32" s="16">
        <f t="shared" si="1"/>
        <v>82</v>
      </c>
      <c r="I32" s="1"/>
    </row>
    <row r="33" spans="2:9" ht="19.2">
      <c r="B33" s="51" t="s">
        <v>374</v>
      </c>
      <c r="C33" s="52" t="s">
        <v>74</v>
      </c>
      <c r="D33" s="3">
        <v>49</v>
      </c>
      <c r="E33" s="3">
        <v>50</v>
      </c>
      <c r="F33" s="7">
        <f t="shared" si="0"/>
        <v>99</v>
      </c>
      <c r="G33" s="19">
        <v>16</v>
      </c>
      <c r="H33" s="3">
        <f t="shared" si="1"/>
        <v>83</v>
      </c>
      <c r="I33" s="1"/>
    </row>
    <row r="34" spans="2:9" ht="19.2">
      <c r="B34" s="3" t="s">
        <v>71</v>
      </c>
      <c r="C34" s="6" t="s">
        <v>297</v>
      </c>
      <c r="D34" s="3">
        <v>53</v>
      </c>
      <c r="E34" s="3">
        <v>49</v>
      </c>
      <c r="F34" s="7">
        <f t="shared" si="0"/>
        <v>102</v>
      </c>
      <c r="G34" s="19">
        <v>19</v>
      </c>
      <c r="H34" s="3">
        <f t="shared" si="1"/>
        <v>83</v>
      </c>
      <c r="I34" s="1"/>
    </row>
    <row r="35" spans="2:9" ht="19.2">
      <c r="B35" s="3" t="s">
        <v>69</v>
      </c>
      <c r="C35" s="6" t="s">
        <v>232</v>
      </c>
      <c r="D35" s="3">
        <v>55</v>
      </c>
      <c r="E35" s="3">
        <v>57</v>
      </c>
      <c r="F35" s="7">
        <f t="shared" si="0"/>
        <v>112</v>
      </c>
      <c r="G35" s="19">
        <v>29</v>
      </c>
      <c r="H35" s="3">
        <f t="shared" si="1"/>
        <v>83</v>
      </c>
      <c r="I35" s="1"/>
    </row>
    <row r="36" spans="2:9" ht="19.2">
      <c r="B36" s="3" t="s">
        <v>67</v>
      </c>
      <c r="C36" s="41" t="s">
        <v>307</v>
      </c>
      <c r="D36" s="3">
        <v>61</v>
      </c>
      <c r="E36" s="3">
        <v>62</v>
      </c>
      <c r="F36" s="7">
        <f t="shared" ref="F36:F53" si="2">SUM(D36:E36)</f>
        <v>123</v>
      </c>
      <c r="G36" s="19">
        <v>40</v>
      </c>
      <c r="H36" s="3">
        <f t="shared" si="1"/>
        <v>83</v>
      </c>
      <c r="I36" s="1"/>
    </row>
    <row r="37" spans="2:9" ht="19.2">
      <c r="B37" s="3" t="s">
        <v>66</v>
      </c>
      <c r="C37" s="41" t="s">
        <v>418</v>
      </c>
      <c r="D37" s="3">
        <v>54</v>
      </c>
      <c r="E37" s="3">
        <v>66</v>
      </c>
      <c r="F37" s="7">
        <f t="shared" si="2"/>
        <v>120</v>
      </c>
      <c r="G37" s="19">
        <v>36</v>
      </c>
      <c r="H37" s="3">
        <f t="shared" si="1"/>
        <v>84</v>
      </c>
      <c r="I37" s="1"/>
    </row>
    <row r="38" spans="2:9" ht="19.2">
      <c r="B38" s="51" t="s">
        <v>373</v>
      </c>
      <c r="C38" s="52" t="s">
        <v>68</v>
      </c>
      <c r="D38" s="3">
        <v>51</v>
      </c>
      <c r="E38" s="3">
        <v>51</v>
      </c>
      <c r="F38" s="7">
        <f t="shared" si="2"/>
        <v>102</v>
      </c>
      <c r="G38" s="19">
        <v>17</v>
      </c>
      <c r="H38" s="3">
        <f t="shared" si="1"/>
        <v>85</v>
      </c>
      <c r="I38" s="1"/>
    </row>
    <row r="39" spans="2:9" ht="19.2">
      <c r="B39" s="3" t="s">
        <v>62</v>
      </c>
      <c r="C39" s="6" t="s">
        <v>111</v>
      </c>
      <c r="D39" s="3">
        <v>49</v>
      </c>
      <c r="E39" s="3">
        <v>60</v>
      </c>
      <c r="F39" s="7">
        <f t="shared" si="2"/>
        <v>109</v>
      </c>
      <c r="G39" s="19">
        <v>23</v>
      </c>
      <c r="H39" s="3">
        <f t="shared" si="1"/>
        <v>86</v>
      </c>
      <c r="I39" s="1"/>
    </row>
    <row r="40" spans="2:9" ht="19.2">
      <c r="B40" s="3" t="s">
        <v>417</v>
      </c>
      <c r="C40" s="6" t="s">
        <v>274</v>
      </c>
      <c r="D40" s="3">
        <v>61</v>
      </c>
      <c r="E40" s="3">
        <v>52</v>
      </c>
      <c r="F40" s="7">
        <f t="shared" si="2"/>
        <v>113</v>
      </c>
      <c r="G40" s="19">
        <v>27</v>
      </c>
      <c r="H40" s="3">
        <f t="shared" si="1"/>
        <v>86</v>
      </c>
      <c r="I40" s="1"/>
    </row>
    <row r="41" spans="2:9" ht="19.2">
      <c r="B41" s="3" t="s">
        <v>273</v>
      </c>
      <c r="C41" s="6" t="s">
        <v>355</v>
      </c>
      <c r="D41" s="3">
        <v>53</v>
      </c>
      <c r="E41" s="3">
        <v>53</v>
      </c>
      <c r="F41" s="7">
        <f t="shared" si="2"/>
        <v>106</v>
      </c>
      <c r="G41" s="19">
        <v>19</v>
      </c>
      <c r="H41" s="3">
        <f t="shared" si="1"/>
        <v>87</v>
      </c>
      <c r="I41" s="1"/>
    </row>
    <row r="42" spans="2:9" ht="19.2">
      <c r="B42" s="3" t="s">
        <v>272</v>
      </c>
      <c r="C42" s="6" t="s">
        <v>416</v>
      </c>
      <c r="D42" s="3">
        <v>56</v>
      </c>
      <c r="E42" s="3">
        <v>55</v>
      </c>
      <c r="F42" s="7">
        <f t="shared" si="2"/>
        <v>111</v>
      </c>
      <c r="G42" s="19">
        <v>22</v>
      </c>
      <c r="H42" s="3">
        <f t="shared" si="1"/>
        <v>89</v>
      </c>
      <c r="I42" s="1"/>
    </row>
    <row r="43" spans="2:9" ht="19.2">
      <c r="B43" s="51" t="s">
        <v>415</v>
      </c>
      <c r="C43" s="52" t="s">
        <v>240</v>
      </c>
      <c r="D43" s="3">
        <v>61</v>
      </c>
      <c r="E43" s="3">
        <v>62</v>
      </c>
      <c r="F43" s="7">
        <f t="shared" si="2"/>
        <v>123</v>
      </c>
      <c r="G43" s="19">
        <v>34</v>
      </c>
      <c r="H43" s="3">
        <f t="shared" si="1"/>
        <v>89</v>
      </c>
      <c r="I43" s="1"/>
    </row>
    <row r="44" spans="2:9" ht="19.2">
      <c r="B44" s="3" t="s">
        <v>271</v>
      </c>
      <c r="C44" s="6" t="s">
        <v>298</v>
      </c>
      <c r="D44" s="3">
        <v>55</v>
      </c>
      <c r="E44" s="3">
        <v>53</v>
      </c>
      <c r="F44" s="7">
        <f t="shared" si="2"/>
        <v>108</v>
      </c>
      <c r="G44" s="19">
        <v>18</v>
      </c>
      <c r="H44" s="3">
        <f t="shared" si="1"/>
        <v>90</v>
      </c>
      <c r="I44" s="1"/>
    </row>
    <row r="45" spans="2:9" ht="19.2">
      <c r="B45" s="3" t="s">
        <v>270</v>
      </c>
      <c r="C45" s="6" t="s">
        <v>230</v>
      </c>
      <c r="D45" s="3">
        <v>51</v>
      </c>
      <c r="E45" s="3">
        <v>67</v>
      </c>
      <c r="F45" s="7">
        <f t="shared" si="2"/>
        <v>118</v>
      </c>
      <c r="G45" s="19">
        <v>28</v>
      </c>
      <c r="H45" s="3">
        <f t="shared" si="1"/>
        <v>90</v>
      </c>
      <c r="I45" s="1"/>
    </row>
    <row r="46" spans="2:9" ht="19.2">
      <c r="B46" s="3" t="s">
        <v>269</v>
      </c>
      <c r="C46" s="6" t="s">
        <v>260</v>
      </c>
      <c r="D46" s="3">
        <v>67</v>
      </c>
      <c r="E46" s="3">
        <v>60</v>
      </c>
      <c r="F46" s="7">
        <f t="shared" si="2"/>
        <v>127</v>
      </c>
      <c r="G46" s="19">
        <v>36</v>
      </c>
      <c r="H46" s="3">
        <f t="shared" si="1"/>
        <v>91</v>
      </c>
      <c r="I46" s="1"/>
    </row>
    <row r="47" spans="2:9" ht="19.2">
      <c r="B47" s="3" t="s">
        <v>268</v>
      </c>
      <c r="C47" s="6" t="s">
        <v>299</v>
      </c>
      <c r="D47" s="3">
        <v>64</v>
      </c>
      <c r="E47" s="3">
        <v>55</v>
      </c>
      <c r="F47" s="7">
        <f t="shared" si="2"/>
        <v>119</v>
      </c>
      <c r="G47" s="19">
        <v>26</v>
      </c>
      <c r="H47" s="3">
        <f t="shared" si="1"/>
        <v>93</v>
      </c>
      <c r="I47" s="1"/>
    </row>
    <row r="48" spans="2:9" ht="19.2">
      <c r="B48" s="3" t="s">
        <v>267</v>
      </c>
      <c r="C48" s="6" t="s">
        <v>233</v>
      </c>
      <c r="D48" s="3">
        <v>66</v>
      </c>
      <c r="E48" s="3">
        <v>51</v>
      </c>
      <c r="F48" s="7">
        <f t="shared" si="2"/>
        <v>117</v>
      </c>
      <c r="G48" s="19">
        <v>23</v>
      </c>
      <c r="H48" s="3">
        <f t="shared" si="1"/>
        <v>94</v>
      </c>
      <c r="I48" s="1"/>
    </row>
    <row r="49" spans="2:9" ht="19.2">
      <c r="B49" s="54" t="s">
        <v>56</v>
      </c>
      <c r="C49" s="50" t="s">
        <v>150</v>
      </c>
      <c r="D49" s="3">
        <v>65</v>
      </c>
      <c r="E49" s="3">
        <v>71</v>
      </c>
      <c r="F49" s="7">
        <f t="shared" si="2"/>
        <v>136</v>
      </c>
      <c r="G49" s="19">
        <v>40</v>
      </c>
      <c r="H49" s="3">
        <f t="shared" si="1"/>
        <v>96</v>
      </c>
      <c r="I49" s="1"/>
    </row>
    <row r="50" spans="2:9" ht="19.8" thickBot="1">
      <c r="B50" s="54" t="s">
        <v>54</v>
      </c>
      <c r="C50" s="56" t="s">
        <v>104</v>
      </c>
      <c r="D50" s="3">
        <v>63</v>
      </c>
      <c r="E50" s="3">
        <v>65</v>
      </c>
      <c r="F50" s="7">
        <f t="shared" si="2"/>
        <v>128</v>
      </c>
      <c r="G50" s="19">
        <v>29</v>
      </c>
      <c r="H50" s="3">
        <f t="shared" si="1"/>
        <v>99</v>
      </c>
      <c r="I50" s="1"/>
    </row>
    <row r="51" spans="2:9" ht="19.2">
      <c r="B51" s="63" t="s">
        <v>52</v>
      </c>
      <c r="C51" s="63" t="s">
        <v>51</v>
      </c>
      <c r="D51" s="60">
        <v>44</v>
      </c>
      <c r="E51" s="60">
        <v>42</v>
      </c>
      <c r="F51" s="62">
        <f t="shared" si="2"/>
        <v>86</v>
      </c>
      <c r="G51" s="61"/>
      <c r="H51" s="60"/>
      <c r="I51" s="1"/>
    </row>
    <row r="52" spans="2:9" ht="19.2">
      <c r="B52" s="53" t="s">
        <v>48</v>
      </c>
      <c r="C52" s="52" t="s">
        <v>24</v>
      </c>
      <c r="D52" s="3">
        <v>47</v>
      </c>
      <c r="E52" s="3">
        <v>47</v>
      </c>
      <c r="F52" s="7">
        <f t="shared" si="2"/>
        <v>94</v>
      </c>
      <c r="G52" s="19">
        <v>21</v>
      </c>
      <c r="H52" s="59">
        <f>+F52-G52</f>
        <v>73</v>
      </c>
      <c r="I52" s="1"/>
    </row>
    <row r="53" spans="2:9" ht="19.2">
      <c r="B53" s="51" t="s">
        <v>371</v>
      </c>
      <c r="C53" s="50" t="s">
        <v>406</v>
      </c>
      <c r="D53" s="3">
        <v>50</v>
      </c>
      <c r="E53" s="3">
        <v>46</v>
      </c>
      <c r="F53" s="7">
        <f t="shared" si="2"/>
        <v>96</v>
      </c>
      <c r="G53" s="19">
        <v>21</v>
      </c>
      <c r="H53" s="11">
        <f>F53-G53</f>
        <v>75</v>
      </c>
      <c r="I53" s="1"/>
    </row>
    <row r="54" spans="2:9" ht="19.2">
      <c r="B54" s="1" t="s">
        <v>392</v>
      </c>
      <c r="C54" s="2"/>
      <c r="D54" s="1"/>
      <c r="E54" s="1"/>
      <c r="F54" s="2"/>
      <c r="G54" s="1"/>
      <c r="H54" s="1"/>
      <c r="I54" s="1"/>
    </row>
    <row r="55" spans="2:9" ht="19.2">
      <c r="B55" s="1"/>
      <c r="C55" s="1"/>
      <c r="D55" s="2"/>
      <c r="E55" s="2"/>
      <c r="F55" s="2"/>
      <c r="G55" s="2"/>
      <c r="H55" s="2"/>
      <c r="I55" s="1"/>
    </row>
    <row r="56" spans="2:9" ht="19.2">
      <c r="B56" s="1"/>
      <c r="C56" s="1"/>
      <c r="D56" s="2"/>
      <c r="E56" s="2"/>
      <c r="F56" s="2"/>
      <c r="G56" s="2"/>
      <c r="H56" s="2"/>
      <c r="I56" s="1"/>
    </row>
  </sheetData>
  <phoneticPr fontId="3"/>
  <pageMargins left="0.70866141732283472" right="0.70866141732283472" top="0.74803149606299213" bottom="0.39370078740157483" header="0.31496062992125984" footer="0.31496062992125984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38542-B7E3-4282-B508-6BC17D41DEAB}">
  <dimension ref="B1:J48"/>
  <sheetViews>
    <sheetView zoomScaleNormal="100" workbookViewId="0">
      <selection activeCell="Q10" sqref="Q10"/>
    </sheetView>
  </sheetViews>
  <sheetFormatPr defaultColWidth="8.09765625" defaultRowHeight="18"/>
  <cols>
    <col min="1" max="1" width="2" style="24" customWidth="1"/>
    <col min="2" max="2" width="13.69921875" style="24" customWidth="1"/>
    <col min="3" max="3" width="15.69921875" style="24" customWidth="1"/>
    <col min="4" max="5" width="8.09765625" style="24"/>
    <col min="6" max="6" width="9.09765625" style="24" customWidth="1"/>
    <col min="7" max="7" width="8.09765625" style="24"/>
    <col min="8" max="8" width="10.19921875" style="24" customWidth="1"/>
    <col min="9" max="9" width="9.796875" style="24" customWidth="1"/>
    <col min="10" max="10" width="2.8984375" style="24" customWidth="1"/>
    <col min="11" max="16384" width="8.09765625" style="24"/>
  </cols>
  <sheetData>
    <row r="1" spans="2:10" ht="21.6">
      <c r="B1" s="23" t="s">
        <v>443</v>
      </c>
      <c r="C1" s="1"/>
      <c r="D1" s="2"/>
      <c r="E1" s="2"/>
      <c r="F1" s="2"/>
      <c r="G1" s="2"/>
      <c r="H1" s="2"/>
      <c r="I1" s="1"/>
    </row>
    <row r="2" spans="2:10" ht="19.2">
      <c r="B2" s="22" t="s">
        <v>390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10" ht="19.2">
      <c r="B4" s="51" t="s">
        <v>389</v>
      </c>
      <c r="C4" s="50" t="s">
        <v>442</v>
      </c>
      <c r="D4" s="7">
        <v>49</v>
      </c>
      <c r="E4" s="7">
        <v>56</v>
      </c>
      <c r="F4" s="7">
        <f t="shared" ref="F4:F45" si="0">SUM(D4:E4)</f>
        <v>105</v>
      </c>
      <c r="G4" s="19">
        <v>36</v>
      </c>
      <c r="H4" s="19">
        <f t="shared" ref="H4:H42" si="1">F4-G4</f>
        <v>69</v>
      </c>
      <c r="I4" s="78">
        <v>33</v>
      </c>
    </row>
    <row r="5" spans="2:10" ht="19.2">
      <c r="B5" s="51" t="s">
        <v>388</v>
      </c>
      <c r="C5" s="52" t="s">
        <v>441</v>
      </c>
      <c r="D5" s="3">
        <v>47</v>
      </c>
      <c r="E5" s="3">
        <v>41</v>
      </c>
      <c r="F5" s="7">
        <f t="shared" si="0"/>
        <v>88</v>
      </c>
      <c r="G5" s="19">
        <v>17</v>
      </c>
      <c r="H5" s="19">
        <f t="shared" si="1"/>
        <v>71</v>
      </c>
      <c r="I5" s="78">
        <v>11</v>
      </c>
    </row>
    <row r="6" spans="2:10" ht="19.2">
      <c r="B6" s="51" t="s">
        <v>387</v>
      </c>
      <c r="C6" s="52" t="s">
        <v>440</v>
      </c>
      <c r="D6" s="3">
        <v>39</v>
      </c>
      <c r="E6" s="3">
        <v>43</v>
      </c>
      <c r="F6" s="7">
        <f t="shared" si="0"/>
        <v>82</v>
      </c>
      <c r="G6" s="19">
        <v>10</v>
      </c>
      <c r="H6" s="7">
        <f t="shared" si="1"/>
        <v>72</v>
      </c>
      <c r="I6" s="78">
        <v>8</v>
      </c>
      <c r="J6" s="2"/>
    </row>
    <row r="7" spans="2:10" ht="19.2">
      <c r="B7" s="54" t="s">
        <v>411</v>
      </c>
      <c r="C7" s="77" t="s">
        <v>439</v>
      </c>
      <c r="D7" s="3">
        <v>48</v>
      </c>
      <c r="E7" s="3">
        <v>51</v>
      </c>
      <c r="F7" s="7">
        <f t="shared" si="0"/>
        <v>99</v>
      </c>
      <c r="G7" s="19">
        <v>26</v>
      </c>
      <c r="H7" s="7">
        <f t="shared" si="1"/>
        <v>73</v>
      </c>
      <c r="I7" s="47"/>
    </row>
    <row r="8" spans="2:10" ht="19.2">
      <c r="B8" s="51" t="s">
        <v>385</v>
      </c>
      <c r="C8" s="52" t="s">
        <v>438</v>
      </c>
      <c r="D8" s="3">
        <v>47</v>
      </c>
      <c r="E8" s="3">
        <v>44</v>
      </c>
      <c r="F8" s="7">
        <f t="shared" si="0"/>
        <v>91</v>
      </c>
      <c r="G8" s="19">
        <v>17</v>
      </c>
      <c r="H8" s="7">
        <f t="shared" si="1"/>
        <v>74</v>
      </c>
      <c r="I8" s="19">
        <v>15</v>
      </c>
    </row>
    <row r="9" spans="2:10" ht="19.2">
      <c r="B9" s="54" t="s">
        <v>424</v>
      </c>
      <c r="C9" s="52" t="s">
        <v>162</v>
      </c>
      <c r="D9" s="3">
        <v>48</v>
      </c>
      <c r="E9" s="3">
        <v>52</v>
      </c>
      <c r="F9" s="7">
        <f t="shared" si="0"/>
        <v>100</v>
      </c>
      <c r="G9" s="19">
        <v>26</v>
      </c>
      <c r="H9" s="7">
        <f t="shared" si="1"/>
        <v>74</v>
      </c>
      <c r="I9" s="1"/>
    </row>
    <row r="10" spans="2:10" ht="19.2">
      <c r="B10" s="51" t="s">
        <v>383</v>
      </c>
      <c r="C10" s="52" t="s">
        <v>398</v>
      </c>
      <c r="D10" s="3">
        <v>47</v>
      </c>
      <c r="E10" s="3">
        <v>42</v>
      </c>
      <c r="F10" s="7">
        <f t="shared" si="0"/>
        <v>89</v>
      </c>
      <c r="G10" s="19">
        <v>14</v>
      </c>
      <c r="H10" s="7">
        <f t="shared" si="1"/>
        <v>75</v>
      </c>
      <c r="I10" s="1"/>
    </row>
    <row r="11" spans="2:10" ht="19.2">
      <c r="B11" s="54" t="s">
        <v>363</v>
      </c>
      <c r="C11" s="52" t="s">
        <v>24</v>
      </c>
      <c r="D11" s="3">
        <v>44</v>
      </c>
      <c r="E11" s="3">
        <v>52</v>
      </c>
      <c r="F11" s="7">
        <f t="shared" si="0"/>
        <v>96</v>
      </c>
      <c r="G11" s="19">
        <v>21</v>
      </c>
      <c r="H11" s="3">
        <f t="shared" si="1"/>
        <v>75</v>
      </c>
      <c r="I11" s="1"/>
    </row>
    <row r="12" spans="2:10" ht="19.2">
      <c r="B12" s="51" t="s">
        <v>382</v>
      </c>
      <c r="C12" s="52" t="s">
        <v>274</v>
      </c>
      <c r="D12" s="3">
        <v>52</v>
      </c>
      <c r="E12" s="3">
        <v>50</v>
      </c>
      <c r="F12" s="7">
        <f t="shared" si="0"/>
        <v>102</v>
      </c>
      <c r="G12" s="19">
        <v>27</v>
      </c>
      <c r="H12" s="3">
        <f t="shared" si="1"/>
        <v>75</v>
      </c>
      <c r="I12" s="1"/>
    </row>
    <row r="13" spans="2:10" ht="19.2">
      <c r="B13" s="54" t="s">
        <v>437</v>
      </c>
      <c r="C13" s="51" t="s">
        <v>330</v>
      </c>
      <c r="D13" s="3">
        <v>41</v>
      </c>
      <c r="E13" s="3">
        <v>48</v>
      </c>
      <c r="F13" s="7">
        <f t="shared" si="0"/>
        <v>89</v>
      </c>
      <c r="G13" s="19">
        <v>13</v>
      </c>
      <c r="H13" s="3">
        <f t="shared" si="1"/>
        <v>76</v>
      </c>
      <c r="I13" s="2"/>
    </row>
    <row r="14" spans="2:10" ht="19.2">
      <c r="B14" s="3" t="s">
        <v>103</v>
      </c>
      <c r="C14" s="6" t="s">
        <v>354</v>
      </c>
      <c r="D14" s="3">
        <v>43</v>
      </c>
      <c r="E14" s="3">
        <v>46</v>
      </c>
      <c r="F14" s="7">
        <f t="shared" si="0"/>
        <v>89</v>
      </c>
      <c r="G14" s="19">
        <v>13</v>
      </c>
      <c r="H14" s="3">
        <f t="shared" si="1"/>
        <v>76</v>
      </c>
      <c r="I14" s="1"/>
    </row>
    <row r="15" spans="2:10" ht="19.2">
      <c r="B15" s="54" t="s">
        <v>379</v>
      </c>
      <c r="C15" s="52" t="s">
        <v>100</v>
      </c>
      <c r="D15" s="3">
        <v>45</v>
      </c>
      <c r="E15" s="3">
        <v>47</v>
      </c>
      <c r="F15" s="7">
        <f t="shared" si="0"/>
        <v>92</v>
      </c>
      <c r="G15" s="19">
        <v>16</v>
      </c>
      <c r="H15" s="3">
        <f t="shared" si="1"/>
        <v>76</v>
      </c>
      <c r="I15" s="1"/>
    </row>
    <row r="16" spans="2:10" ht="19.2">
      <c r="B16" s="3" t="s">
        <v>99</v>
      </c>
      <c r="C16" s="6" t="s">
        <v>299</v>
      </c>
      <c r="D16" s="3">
        <v>47</v>
      </c>
      <c r="E16" s="3">
        <v>55</v>
      </c>
      <c r="F16" s="7">
        <f t="shared" si="0"/>
        <v>102</v>
      </c>
      <c r="G16" s="19">
        <v>26</v>
      </c>
      <c r="H16" s="3">
        <f t="shared" si="1"/>
        <v>76</v>
      </c>
      <c r="I16" s="2"/>
    </row>
    <row r="17" spans="2:9" ht="19.2">
      <c r="B17" s="3" t="s">
        <v>98</v>
      </c>
      <c r="C17" s="6" t="s">
        <v>61</v>
      </c>
      <c r="D17" s="3">
        <v>47</v>
      </c>
      <c r="E17" s="3">
        <v>57</v>
      </c>
      <c r="F17" s="7">
        <f t="shared" si="0"/>
        <v>104</v>
      </c>
      <c r="G17" s="19">
        <v>28</v>
      </c>
      <c r="H17" s="3">
        <f t="shared" si="1"/>
        <v>76</v>
      </c>
      <c r="I17" s="2"/>
    </row>
    <row r="18" spans="2:9" ht="19.2">
      <c r="B18" s="51" t="s">
        <v>378</v>
      </c>
      <c r="C18" s="52" t="s">
        <v>72</v>
      </c>
      <c r="D18" s="3">
        <v>49</v>
      </c>
      <c r="E18" s="3">
        <v>52</v>
      </c>
      <c r="F18" s="7">
        <f t="shared" si="0"/>
        <v>101</v>
      </c>
      <c r="G18" s="19">
        <v>24</v>
      </c>
      <c r="H18" s="3">
        <f t="shared" si="1"/>
        <v>77</v>
      </c>
      <c r="I18" s="1"/>
    </row>
    <row r="19" spans="2:9" ht="19.2">
      <c r="B19" s="3" t="s">
        <v>95</v>
      </c>
      <c r="C19" s="6" t="s">
        <v>436</v>
      </c>
      <c r="D19" s="3">
        <v>50</v>
      </c>
      <c r="E19" s="3">
        <v>54</v>
      </c>
      <c r="F19" s="7">
        <f t="shared" si="0"/>
        <v>104</v>
      </c>
      <c r="G19" s="19">
        <v>27</v>
      </c>
      <c r="H19" s="3">
        <f t="shared" si="1"/>
        <v>77</v>
      </c>
      <c r="I19" s="1"/>
    </row>
    <row r="20" spans="2:9" ht="19.2">
      <c r="B20" s="3" t="s">
        <v>94</v>
      </c>
      <c r="C20" s="6" t="s">
        <v>416</v>
      </c>
      <c r="D20" s="3">
        <v>48</v>
      </c>
      <c r="E20" s="3">
        <v>52</v>
      </c>
      <c r="F20" s="7">
        <f t="shared" si="0"/>
        <v>100</v>
      </c>
      <c r="G20" s="19">
        <v>22</v>
      </c>
      <c r="H20" s="3">
        <f t="shared" si="1"/>
        <v>78</v>
      </c>
      <c r="I20" s="1"/>
    </row>
    <row r="21" spans="2:9" ht="19.2">
      <c r="B21" s="3" t="s">
        <v>93</v>
      </c>
      <c r="C21" s="41" t="s">
        <v>314</v>
      </c>
      <c r="D21" s="3">
        <v>53</v>
      </c>
      <c r="E21" s="3">
        <v>58</v>
      </c>
      <c r="F21" s="7">
        <f t="shared" si="0"/>
        <v>111</v>
      </c>
      <c r="G21" s="19">
        <v>33</v>
      </c>
      <c r="H21" s="3">
        <f t="shared" si="1"/>
        <v>78</v>
      </c>
      <c r="I21" s="1"/>
    </row>
    <row r="22" spans="2:9" ht="19.2">
      <c r="B22" s="3" t="s">
        <v>92</v>
      </c>
      <c r="C22" s="6" t="s">
        <v>240</v>
      </c>
      <c r="D22" s="3">
        <v>59</v>
      </c>
      <c r="E22" s="3">
        <v>53</v>
      </c>
      <c r="F22" s="7">
        <f t="shared" si="0"/>
        <v>112</v>
      </c>
      <c r="G22" s="19">
        <v>34</v>
      </c>
      <c r="H22" s="3">
        <f t="shared" si="1"/>
        <v>78</v>
      </c>
      <c r="I22" s="1"/>
    </row>
    <row r="23" spans="2:9" ht="19.2">
      <c r="B23" s="51" t="s">
        <v>377</v>
      </c>
      <c r="C23" s="52" t="s">
        <v>260</v>
      </c>
      <c r="D23" s="3">
        <v>55</v>
      </c>
      <c r="E23" s="3">
        <v>59</v>
      </c>
      <c r="F23" s="7">
        <f t="shared" si="0"/>
        <v>114</v>
      </c>
      <c r="G23" s="19">
        <v>36</v>
      </c>
      <c r="H23" s="3">
        <f t="shared" si="1"/>
        <v>78</v>
      </c>
      <c r="I23" s="1"/>
    </row>
    <row r="24" spans="2:9" ht="19.2">
      <c r="B24" s="3" t="s">
        <v>88</v>
      </c>
      <c r="C24" s="76" t="s">
        <v>236</v>
      </c>
      <c r="D24" s="3">
        <v>57</v>
      </c>
      <c r="E24" s="3">
        <v>61</v>
      </c>
      <c r="F24" s="7">
        <f t="shared" si="0"/>
        <v>118</v>
      </c>
      <c r="G24" s="19">
        <v>40</v>
      </c>
      <c r="H24" s="3">
        <f t="shared" si="1"/>
        <v>78</v>
      </c>
      <c r="I24" s="2"/>
    </row>
    <row r="25" spans="2:9" ht="19.2">
      <c r="B25" s="3" t="s">
        <v>87</v>
      </c>
      <c r="C25" s="6" t="s">
        <v>164</v>
      </c>
      <c r="D25" s="3">
        <v>46</v>
      </c>
      <c r="E25" s="3">
        <v>53</v>
      </c>
      <c r="F25" s="7">
        <f t="shared" si="0"/>
        <v>99</v>
      </c>
      <c r="G25" s="19">
        <v>20</v>
      </c>
      <c r="H25" s="3">
        <f t="shared" si="1"/>
        <v>79</v>
      </c>
      <c r="I25" s="1"/>
    </row>
    <row r="26" spans="2:9" ht="19.2">
      <c r="B26" s="3" t="s">
        <v>85</v>
      </c>
      <c r="C26" s="6" t="s">
        <v>233</v>
      </c>
      <c r="D26" s="3">
        <v>50</v>
      </c>
      <c r="E26" s="3">
        <v>52</v>
      </c>
      <c r="F26" s="7">
        <f t="shared" si="0"/>
        <v>102</v>
      </c>
      <c r="G26" s="19">
        <v>23</v>
      </c>
      <c r="H26" s="3">
        <f t="shared" si="1"/>
        <v>79</v>
      </c>
      <c r="I26" s="1"/>
    </row>
    <row r="27" spans="2:9" ht="19.2">
      <c r="B27" s="3" t="s">
        <v>83</v>
      </c>
      <c r="C27" s="6" t="s">
        <v>230</v>
      </c>
      <c r="D27" s="3">
        <v>51</v>
      </c>
      <c r="E27" s="3">
        <v>56</v>
      </c>
      <c r="F27" s="7">
        <f t="shared" si="0"/>
        <v>107</v>
      </c>
      <c r="G27" s="19">
        <v>28</v>
      </c>
      <c r="H27" s="3">
        <f t="shared" si="1"/>
        <v>79</v>
      </c>
      <c r="I27" s="1"/>
    </row>
    <row r="28" spans="2:9" ht="19.2">
      <c r="B28" s="51" t="s">
        <v>375</v>
      </c>
      <c r="C28" s="52" t="s">
        <v>245</v>
      </c>
      <c r="D28" s="3">
        <v>54</v>
      </c>
      <c r="E28" s="3">
        <v>55</v>
      </c>
      <c r="F28" s="7">
        <f t="shared" si="0"/>
        <v>109</v>
      </c>
      <c r="G28" s="19">
        <v>30</v>
      </c>
      <c r="H28" s="3">
        <f t="shared" si="1"/>
        <v>79</v>
      </c>
      <c r="I28" s="1"/>
    </row>
    <row r="29" spans="2:9" ht="19.2">
      <c r="B29" s="3" t="s">
        <v>79</v>
      </c>
      <c r="C29" s="6" t="s">
        <v>51</v>
      </c>
      <c r="D29" s="3">
        <v>46</v>
      </c>
      <c r="E29" s="3">
        <v>41</v>
      </c>
      <c r="F29" s="7">
        <f t="shared" si="0"/>
        <v>87</v>
      </c>
      <c r="G29" s="19">
        <v>6</v>
      </c>
      <c r="H29" s="3">
        <f t="shared" si="1"/>
        <v>81</v>
      </c>
      <c r="I29" s="1"/>
    </row>
    <row r="30" spans="2:9" ht="19.2">
      <c r="B30" s="3" t="s">
        <v>78</v>
      </c>
      <c r="C30" s="6" t="s">
        <v>358</v>
      </c>
      <c r="D30" s="3">
        <v>48</v>
      </c>
      <c r="E30" s="3">
        <v>51</v>
      </c>
      <c r="F30" s="7">
        <f t="shared" si="0"/>
        <v>99</v>
      </c>
      <c r="G30" s="19">
        <v>18</v>
      </c>
      <c r="H30" s="3">
        <f t="shared" si="1"/>
        <v>81</v>
      </c>
      <c r="I30" s="1"/>
    </row>
    <row r="31" spans="2:9" ht="19.2">
      <c r="B31" s="3" t="s">
        <v>76</v>
      </c>
      <c r="C31" s="6" t="s">
        <v>80</v>
      </c>
      <c r="D31" s="3">
        <v>56</v>
      </c>
      <c r="E31" s="3">
        <v>47</v>
      </c>
      <c r="F31" s="7">
        <f t="shared" si="0"/>
        <v>103</v>
      </c>
      <c r="G31" s="19">
        <v>22</v>
      </c>
      <c r="H31" s="3">
        <f t="shared" si="1"/>
        <v>81</v>
      </c>
      <c r="I31" s="1"/>
    </row>
    <row r="32" spans="2:9" ht="19.2">
      <c r="B32" s="3" t="s">
        <v>75</v>
      </c>
      <c r="C32" s="6" t="s">
        <v>84</v>
      </c>
      <c r="D32" s="3">
        <v>50</v>
      </c>
      <c r="E32" s="3">
        <v>54</v>
      </c>
      <c r="F32" s="7">
        <f t="shared" si="0"/>
        <v>104</v>
      </c>
      <c r="G32" s="19">
        <v>23</v>
      </c>
      <c r="H32" s="16">
        <f t="shared" si="1"/>
        <v>81</v>
      </c>
      <c r="I32" s="1"/>
    </row>
    <row r="33" spans="2:9" ht="19.2">
      <c r="B33" s="51" t="s">
        <v>374</v>
      </c>
      <c r="C33" s="52" t="s">
        <v>232</v>
      </c>
      <c r="D33" s="3">
        <v>55</v>
      </c>
      <c r="E33" s="3">
        <v>55</v>
      </c>
      <c r="F33" s="7">
        <f t="shared" si="0"/>
        <v>110</v>
      </c>
      <c r="G33" s="19">
        <v>29</v>
      </c>
      <c r="H33" s="3">
        <f t="shared" si="1"/>
        <v>81</v>
      </c>
      <c r="I33" s="1"/>
    </row>
    <row r="34" spans="2:9" ht="19.2">
      <c r="B34" s="3" t="s">
        <v>71</v>
      </c>
      <c r="C34" s="6" t="s">
        <v>435</v>
      </c>
      <c r="D34" s="3">
        <v>48</v>
      </c>
      <c r="E34" s="3">
        <v>52</v>
      </c>
      <c r="F34" s="7">
        <f t="shared" si="0"/>
        <v>100</v>
      </c>
      <c r="G34" s="19">
        <v>18</v>
      </c>
      <c r="H34" s="3">
        <f t="shared" si="1"/>
        <v>82</v>
      </c>
      <c r="I34" s="1"/>
    </row>
    <row r="35" spans="2:9" ht="19.2">
      <c r="B35" s="3" t="s">
        <v>69</v>
      </c>
      <c r="C35" s="6" t="s">
        <v>74</v>
      </c>
      <c r="D35" s="3">
        <v>49</v>
      </c>
      <c r="E35" s="3">
        <v>50</v>
      </c>
      <c r="F35" s="7">
        <f t="shared" si="0"/>
        <v>99</v>
      </c>
      <c r="G35" s="19">
        <v>16</v>
      </c>
      <c r="H35" s="3">
        <f t="shared" si="1"/>
        <v>83</v>
      </c>
      <c r="I35" s="1"/>
    </row>
    <row r="36" spans="2:9" ht="19.2">
      <c r="B36" s="3" t="s">
        <v>67</v>
      </c>
      <c r="C36" s="6" t="s">
        <v>408</v>
      </c>
      <c r="D36" s="3">
        <v>55</v>
      </c>
      <c r="E36" s="3">
        <v>48</v>
      </c>
      <c r="F36" s="7">
        <f t="shared" si="0"/>
        <v>103</v>
      </c>
      <c r="G36" s="19">
        <v>20</v>
      </c>
      <c r="H36" s="3">
        <f t="shared" si="1"/>
        <v>83</v>
      </c>
      <c r="I36" s="1"/>
    </row>
    <row r="37" spans="2:9" ht="19.2">
      <c r="B37" s="3" t="s">
        <v>66</v>
      </c>
      <c r="C37" s="6" t="s">
        <v>355</v>
      </c>
      <c r="D37" s="3">
        <v>49</v>
      </c>
      <c r="E37" s="3">
        <v>54</v>
      </c>
      <c r="F37" s="7">
        <f t="shared" si="0"/>
        <v>103</v>
      </c>
      <c r="G37" s="19">
        <v>19</v>
      </c>
      <c r="H37" s="3">
        <f t="shared" si="1"/>
        <v>84</v>
      </c>
      <c r="I37" s="1"/>
    </row>
    <row r="38" spans="2:9" ht="19.2">
      <c r="B38" s="51" t="s">
        <v>373</v>
      </c>
      <c r="C38" s="52" t="s">
        <v>104</v>
      </c>
      <c r="D38" s="3">
        <v>62</v>
      </c>
      <c r="E38" s="3">
        <v>51</v>
      </c>
      <c r="F38" s="7">
        <f t="shared" si="0"/>
        <v>113</v>
      </c>
      <c r="G38" s="19">
        <v>29</v>
      </c>
      <c r="H38" s="3">
        <f t="shared" si="1"/>
        <v>84</v>
      </c>
      <c r="I38" s="1"/>
    </row>
    <row r="39" spans="2:9" ht="19.2">
      <c r="B39" s="3" t="s">
        <v>62</v>
      </c>
      <c r="C39" s="6" t="s">
        <v>306</v>
      </c>
      <c r="D39" s="3">
        <v>50</v>
      </c>
      <c r="E39" s="3">
        <v>55</v>
      </c>
      <c r="F39" s="7">
        <f t="shared" si="0"/>
        <v>105</v>
      </c>
      <c r="G39" s="19">
        <v>19</v>
      </c>
      <c r="H39" s="3">
        <f t="shared" si="1"/>
        <v>86</v>
      </c>
      <c r="I39" s="1"/>
    </row>
    <row r="40" spans="2:9" ht="19.2">
      <c r="B40" s="3" t="s">
        <v>417</v>
      </c>
      <c r="C40" s="6" t="s">
        <v>275</v>
      </c>
      <c r="D40" s="3">
        <v>59</v>
      </c>
      <c r="E40" s="3">
        <v>53</v>
      </c>
      <c r="F40" s="7">
        <f t="shared" si="0"/>
        <v>112</v>
      </c>
      <c r="G40" s="19">
        <v>26</v>
      </c>
      <c r="H40" s="3">
        <f t="shared" si="1"/>
        <v>86</v>
      </c>
      <c r="I40" s="1"/>
    </row>
    <row r="41" spans="2:9" ht="19.2">
      <c r="B41" s="54" t="s">
        <v>434</v>
      </c>
      <c r="C41" s="52" t="s">
        <v>420</v>
      </c>
      <c r="D41" s="3">
        <v>50</v>
      </c>
      <c r="E41" s="3">
        <v>57</v>
      </c>
      <c r="F41" s="7">
        <f t="shared" si="0"/>
        <v>107</v>
      </c>
      <c r="G41" s="19">
        <v>20</v>
      </c>
      <c r="H41" s="3">
        <f t="shared" si="1"/>
        <v>87</v>
      </c>
      <c r="I41" s="1"/>
    </row>
    <row r="42" spans="2:9" ht="19.8" thickBot="1">
      <c r="B42" s="54" t="s">
        <v>433</v>
      </c>
      <c r="C42" s="56" t="s">
        <v>111</v>
      </c>
      <c r="D42" s="3">
        <v>55</v>
      </c>
      <c r="E42" s="3">
        <v>55</v>
      </c>
      <c r="F42" s="7">
        <f t="shared" si="0"/>
        <v>110</v>
      </c>
      <c r="G42" s="19">
        <v>23</v>
      </c>
      <c r="H42" s="3">
        <f t="shared" si="1"/>
        <v>87</v>
      </c>
      <c r="I42" s="1"/>
    </row>
    <row r="43" spans="2:9" ht="19.2">
      <c r="B43" s="63" t="s">
        <v>52</v>
      </c>
      <c r="C43" s="63" t="s">
        <v>313</v>
      </c>
      <c r="D43" s="60">
        <v>39</v>
      </c>
      <c r="E43" s="60">
        <v>43</v>
      </c>
      <c r="F43" s="62">
        <f t="shared" si="0"/>
        <v>82</v>
      </c>
      <c r="G43" s="61"/>
      <c r="H43" s="60"/>
      <c r="I43" s="1"/>
    </row>
    <row r="44" spans="2:9" ht="19.2">
      <c r="B44" s="53" t="s">
        <v>48</v>
      </c>
      <c r="C44" s="52" t="s">
        <v>432</v>
      </c>
      <c r="D44" s="3">
        <v>47</v>
      </c>
      <c r="E44" s="3">
        <v>41</v>
      </c>
      <c r="F44" s="7">
        <f t="shared" si="0"/>
        <v>88</v>
      </c>
      <c r="G44" s="19">
        <v>17</v>
      </c>
      <c r="H44" s="75">
        <f>+F44-G44</f>
        <v>71</v>
      </c>
      <c r="I44" s="1"/>
    </row>
    <row r="45" spans="2:9" ht="19.2">
      <c r="B45" s="51" t="s">
        <v>371</v>
      </c>
      <c r="C45" s="50" t="s">
        <v>418</v>
      </c>
      <c r="D45" s="3">
        <v>49</v>
      </c>
      <c r="E45" s="3">
        <v>56</v>
      </c>
      <c r="F45" s="7">
        <f t="shared" si="0"/>
        <v>105</v>
      </c>
      <c r="G45" s="19">
        <v>36</v>
      </c>
      <c r="H45" s="75">
        <f>F45-G45</f>
        <v>69</v>
      </c>
      <c r="I45" s="1"/>
    </row>
    <row r="46" spans="2:9" ht="19.2">
      <c r="B46" s="1" t="s">
        <v>392</v>
      </c>
      <c r="C46" s="2"/>
      <c r="D46" s="1"/>
      <c r="E46" s="1"/>
      <c r="F46" s="2"/>
      <c r="G46" s="1"/>
      <c r="H46" s="1"/>
      <c r="I46" s="1"/>
    </row>
    <row r="47" spans="2:9" ht="19.2">
      <c r="B47" s="1"/>
      <c r="C47" s="1"/>
      <c r="D47" s="2"/>
      <c r="E47" s="2"/>
      <c r="F47" s="2"/>
      <c r="G47" s="2"/>
      <c r="H47" s="2"/>
      <c r="I47" s="1"/>
    </row>
    <row r="48" spans="2:9" ht="19.2">
      <c r="B48" s="1"/>
      <c r="C48" s="1"/>
      <c r="D48" s="2"/>
      <c r="E48" s="2"/>
      <c r="F48" s="2"/>
      <c r="G48" s="2"/>
      <c r="H48" s="2"/>
      <c r="I48" s="1"/>
    </row>
  </sheetData>
  <phoneticPr fontId="3"/>
  <pageMargins left="0.51181102362204722" right="0.51181102362204722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3A28-D008-4902-85C4-89CB993CCE04}">
  <dimension ref="B1:K52"/>
  <sheetViews>
    <sheetView topLeftCell="A8" workbookViewId="0">
      <selection activeCell="Q10" sqref="Q10"/>
    </sheetView>
  </sheetViews>
  <sheetFormatPr defaultColWidth="8.09765625" defaultRowHeight="18"/>
  <cols>
    <col min="1" max="1" width="2" style="24" customWidth="1"/>
    <col min="2" max="2" width="13.69921875" style="24" customWidth="1"/>
    <col min="3" max="3" width="15.69921875" style="24" customWidth="1"/>
    <col min="4" max="5" width="8.09765625" style="24"/>
    <col min="6" max="6" width="9.09765625" style="24" customWidth="1"/>
    <col min="7" max="7" width="8.09765625" style="24"/>
    <col min="8" max="8" width="10.19921875" style="24" customWidth="1"/>
    <col min="9" max="9" width="9.796875" style="24" customWidth="1"/>
    <col min="10" max="10" width="2.8984375" style="24" customWidth="1"/>
    <col min="11" max="16384" width="8.09765625" style="24"/>
  </cols>
  <sheetData>
    <row r="1" spans="2:11" ht="21.6">
      <c r="B1" s="23" t="s">
        <v>451</v>
      </c>
      <c r="C1" s="1"/>
      <c r="D1" s="2"/>
      <c r="E1" s="2"/>
      <c r="F1" s="2"/>
      <c r="G1" s="2"/>
      <c r="H1" s="2"/>
      <c r="I1" s="1"/>
    </row>
    <row r="2" spans="2:11" ht="19.2">
      <c r="B2" s="22" t="s">
        <v>403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11" ht="19.2">
      <c r="B4" s="51" t="s">
        <v>389</v>
      </c>
      <c r="C4" s="52" t="s">
        <v>233</v>
      </c>
      <c r="D4" s="7">
        <v>50</v>
      </c>
      <c r="E4" s="7">
        <v>46</v>
      </c>
      <c r="F4" s="7">
        <f t="shared" ref="F4:F49" si="0">SUM(D4:E4)</f>
        <v>96</v>
      </c>
      <c r="G4" s="19">
        <v>23</v>
      </c>
      <c r="H4" s="7">
        <f t="shared" ref="H4:H46" si="1">F4-G4</f>
        <v>73</v>
      </c>
      <c r="I4" s="78">
        <v>17</v>
      </c>
      <c r="K4" s="24">
        <f>+G4*0.3</f>
        <v>6.8999999999999995</v>
      </c>
    </row>
    <row r="5" spans="2:11" ht="19.2">
      <c r="B5" s="51" t="s">
        <v>388</v>
      </c>
      <c r="C5" s="52" t="s">
        <v>358</v>
      </c>
      <c r="D5" s="3">
        <v>43</v>
      </c>
      <c r="E5" s="3">
        <v>49</v>
      </c>
      <c r="F5" s="7">
        <f t="shared" si="0"/>
        <v>92</v>
      </c>
      <c r="G5" s="19">
        <v>18</v>
      </c>
      <c r="H5" s="7">
        <f t="shared" si="1"/>
        <v>74</v>
      </c>
      <c r="I5" s="78">
        <v>14</v>
      </c>
      <c r="K5" s="24">
        <f>+G5*0.2</f>
        <v>3.6</v>
      </c>
    </row>
    <row r="6" spans="2:11" ht="19.2">
      <c r="B6" s="51" t="s">
        <v>387</v>
      </c>
      <c r="C6" s="52" t="s">
        <v>450</v>
      </c>
      <c r="D6" s="3">
        <v>44</v>
      </c>
      <c r="E6" s="3">
        <v>45</v>
      </c>
      <c r="F6" s="7">
        <f t="shared" si="0"/>
        <v>89</v>
      </c>
      <c r="G6" s="19">
        <v>14</v>
      </c>
      <c r="H6" s="7">
        <f t="shared" si="1"/>
        <v>75</v>
      </c>
      <c r="I6" s="78">
        <v>12</v>
      </c>
      <c r="J6" s="2"/>
      <c r="K6" s="24">
        <f>+G6*10%</f>
        <v>1.4000000000000001</v>
      </c>
    </row>
    <row r="7" spans="2:11" ht="19.2">
      <c r="B7" s="54" t="s">
        <v>401</v>
      </c>
      <c r="C7" s="52" t="s">
        <v>444</v>
      </c>
      <c r="D7" s="3">
        <v>49</v>
      </c>
      <c r="E7" s="3">
        <v>55</v>
      </c>
      <c r="F7" s="7">
        <f t="shared" si="0"/>
        <v>104</v>
      </c>
      <c r="G7" s="19">
        <v>26</v>
      </c>
      <c r="H7" s="7">
        <f t="shared" si="1"/>
        <v>78</v>
      </c>
      <c r="I7" s="47"/>
    </row>
    <row r="8" spans="2:11" ht="19.2">
      <c r="B8" s="51" t="s">
        <v>385</v>
      </c>
      <c r="C8" s="52" t="s">
        <v>449</v>
      </c>
      <c r="D8" s="3">
        <v>55</v>
      </c>
      <c r="E8" s="3">
        <v>47</v>
      </c>
      <c r="F8" s="7">
        <f t="shared" si="0"/>
        <v>102</v>
      </c>
      <c r="G8" s="19">
        <v>23</v>
      </c>
      <c r="H8" s="7">
        <f t="shared" si="1"/>
        <v>79</v>
      </c>
      <c r="I8" s="79"/>
    </row>
    <row r="9" spans="2:11" ht="19.2">
      <c r="B9" s="54" t="s">
        <v>424</v>
      </c>
      <c r="C9" s="52" t="s">
        <v>80</v>
      </c>
      <c r="D9" s="3">
        <v>50</v>
      </c>
      <c r="E9" s="3">
        <v>53</v>
      </c>
      <c r="F9" s="7">
        <f t="shared" si="0"/>
        <v>103</v>
      </c>
      <c r="G9" s="19">
        <v>22</v>
      </c>
      <c r="H9" s="7">
        <f t="shared" si="1"/>
        <v>81</v>
      </c>
      <c r="I9" s="1"/>
    </row>
    <row r="10" spans="2:11" ht="19.2">
      <c r="B10" s="51" t="s">
        <v>383</v>
      </c>
      <c r="C10" s="52" t="s">
        <v>448</v>
      </c>
      <c r="D10" s="3">
        <v>48</v>
      </c>
      <c r="E10" s="3">
        <v>59</v>
      </c>
      <c r="F10" s="7">
        <f t="shared" si="0"/>
        <v>107</v>
      </c>
      <c r="G10" s="19">
        <v>26</v>
      </c>
      <c r="H10" s="7">
        <f t="shared" si="1"/>
        <v>81</v>
      </c>
      <c r="I10" s="1"/>
    </row>
    <row r="11" spans="2:11" ht="19.2">
      <c r="B11" s="54" t="s">
        <v>363</v>
      </c>
      <c r="C11" s="52" t="s">
        <v>230</v>
      </c>
      <c r="D11" s="3">
        <v>51</v>
      </c>
      <c r="E11" s="3">
        <v>58</v>
      </c>
      <c r="F11" s="7">
        <f t="shared" si="0"/>
        <v>109</v>
      </c>
      <c r="G11" s="19">
        <v>28</v>
      </c>
      <c r="H11" s="3">
        <f t="shared" si="1"/>
        <v>81</v>
      </c>
      <c r="I11" s="1"/>
    </row>
    <row r="12" spans="2:11" ht="19.2">
      <c r="B12" s="51" t="s">
        <v>382</v>
      </c>
      <c r="C12" s="52" t="s">
        <v>245</v>
      </c>
      <c r="D12" s="3">
        <v>55</v>
      </c>
      <c r="E12" s="3">
        <v>56</v>
      </c>
      <c r="F12" s="7">
        <f t="shared" si="0"/>
        <v>111</v>
      </c>
      <c r="G12" s="19">
        <v>30</v>
      </c>
      <c r="H12" s="3">
        <f t="shared" si="1"/>
        <v>81</v>
      </c>
      <c r="I12" s="1"/>
    </row>
    <row r="13" spans="2:11" ht="19.2">
      <c r="B13" s="54" t="s">
        <v>437</v>
      </c>
      <c r="C13" s="51" t="s">
        <v>97</v>
      </c>
      <c r="D13" s="3">
        <v>50</v>
      </c>
      <c r="E13" s="3">
        <v>51</v>
      </c>
      <c r="F13" s="7">
        <f t="shared" si="0"/>
        <v>101</v>
      </c>
      <c r="G13" s="19">
        <v>19</v>
      </c>
      <c r="H13" s="3">
        <f t="shared" si="1"/>
        <v>82</v>
      </c>
      <c r="I13" s="2"/>
    </row>
    <row r="14" spans="2:11" ht="19.2">
      <c r="B14" s="3" t="s">
        <v>103</v>
      </c>
      <c r="C14" s="6" t="s">
        <v>436</v>
      </c>
      <c r="D14" s="3">
        <v>55</v>
      </c>
      <c r="E14" s="3">
        <v>54</v>
      </c>
      <c r="F14" s="7">
        <f t="shared" si="0"/>
        <v>109</v>
      </c>
      <c r="G14" s="19">
        <v>27</v>
      </c>
      <c r="H14" s="3">
        <f t="shared" si="1"/>
        <v>82</v>
      </c>
      <c r="I14" s="1"/>
    </row>
    <row r="15" spans="2:11" ht="19.2">
      <c r="B15" s="21" t="s">
        <v>399</v>
      </c>
      <c r="C15" s="41" t="s">
        <v>314</v>
      </c>
      <c r="D15" s="3">
        <v>56</v>
      </c>
      <c r="E15" s="3">
        <v>59</v>
      </c>
      <c r="F15" s="7">
        <f t="shared" si="0"/>
        <v>115</v>
      </c>
      <c r="G15" s="19">
        <v>33</v>
      </c>
      <c r="H15" s="3">
        <f t="shared" si="1"/>
        <v>82</v>
      </c>
      <c r="I15" s="1"/>
    </row>
    <row r="16" spans="2:11" ht="19.2">
      <c r="B16" s="3" t="s">
        <v>99</v>
      </c>
      <c r="C16" s="41" t="s">
        <v>150</v>
      </c>
      <c r="D16" s="3">
        <v>65</v>
      </c>
      <c r="E16" s="3">
        <v>57</v>
      </c>
      <c r="F16" s="7">
        <f t="shared" si="0"/>
        <v>122</v>
      </c>
      <c r="G16" s="19">
        <v>40</v>
      </c>
      <c r="H16" s="3">
        <f t="shared" si="1"/>
        <v>82</v>
      </c>
      <c r="I16" s="2"/>
    </row>
    <row r="17" spans="2:9" ht="19.2">
      <c r="B17" s="3" t="s">
        <v>98</v>
      </c>
      <c r="C17" s="6" t="s">
        <v>447</v>
      </c>
      <c r="D17" s="3">
        <v>49</v>
      </c>
      <c r="E17" s="3">
        <v>45</v>
      </c>
      <c r="F17" s="7">
        <f t="shared" si="0"/>
        <v>94</v>
      </c>
      <c r="G17" s="19">
        <v>11</v>
      </c>
      <c r="H17" s="3">
        <f t="shared" si="1"/>
        <v>83</v>
      </c>
      <c r="I17" s="2"/>
    </row>
    <row r="18" spans="2:9" ht="19.2">
      <c r="B18" s="51" t="s">
        <v>378</v>
      </c>
      <c r="C18" s="52" t="s">
        <v>25</v>
      </c>
      <c r="D18" s="3">
        <v>56</v>
      </c>
      <c r="E18" s="3">
        <v>57</v>
      </c>
      <c r="F18" s="7">
        <f t="shared" si="0"/>
        <v>113</v>
      </c>
      <c r="G18" s="19">
        <v>30</v>
      </c>
      <c r="H18" s="3">
        <f t="shared" si="1"/>
        <v>83</v>
      </c>
      <c r="I18" s="1"/>
    </row>
    <row r="19" spans="2:9" ht="19.2">
      <c r="B19" s="3" t="s">
        <v>95</v>
      </c>
      <c r="C19" s="6" t="s">
        <v>164</v>
      </c>
      <c r="D19" s="3">
        <v>49</v>
      </c>
      <c r="E19" s="3">
        <v>55</v>
      </c>
      <c r="F19" s="7">
        <f t="shared" si="0"/>
        <v>104</v>
      </c>
      <c r="G19" s="19">
        <v>20</v>
      </c>
      <c r="H19" s="3">
        <f t="shared" si="1"/>
        <v>84</v>
      </c>
      <c r="I19" s="1"/>
    </row>
    <row r="20" spans="2:9" ht="19.2">
      <c r="B20" s="3" t="s">
        <v>94</v>
      </c>
      <c r="C20" s="6" t="s">
        <v>416</v>
      </c>
      <c r="D20" s="3">
        <v>57</v>
      </c>
      <c r="E20" s="3">
        <v>49</v>
      </c>
      <c r="F20" s="7">
        <f t="shared" si="0"/>
        <v>106</v>
      </c>
      <c r="G20" s="19">
        <v>22</v>
      </c>
      <c r="H20" s="3">
        <f t="shared" si="1"/>
        <v>84</v>
      </c>
      <c r="I20" s="1"/>
    </row>
    <row r="21" spans="2:9" ht="19.2">
      <c r="B21" s="3" t="s">
        <v>93</v>
      </c>
      <c r="C21" s="6" t="s">
        <v>84</v>
      </c>
      <c r="D21" s="3">
        <v>49</v>
      </c>
      <c r="E21" s="3">
        <v>58</v>
      </c>
      <c r="F21" s="7">
        <f t="shared" si="0"/>
        <v>107</v>
      </c>
      <c r="G21" s="19">
        <v>23</v>
      </c>
      <c r="H21" s="3">
        <f t="shared" si="1"/>
        <v>84</v>
      </c>
      <c r="I21" s="1"/>
    </row>
    <row r="22" spans="2:9" ht="19.2">
      <c r="B22" s="3" t="s">
        <v>92</v>
      </c>
      <c r="C22" s="6" t="s">
        <v>275</v>
      </c>
      <c r="D22" s="3">
        <v>56</v>
      </c>
      <c r="E22" s="3">
        <v>54</v>
      </c>
      <c r="F22" s="7">
        <f t="shared" si="0"/>
        <v>110</v>
      </c>
      <c r="G22" s="19">
        <v>26</v>
      </c>
      <c r="H22" s="3">
        <f t="shared" si="1"/>
        <v>84</v>
      </c>
      <c r="I22" s="1"/>
    </row>
    <row r="23" spans="2:9" ht="19.2">
      <c r="B23" s="51" t="s">
        <v>377</v>
      </c>
      <c r="C23" s="52" t="s">
        <v>435</v>
      </c>
      <c r="D23" s="3">
        <v>46</v>
      </c>
      <c r="E23" s="3">
        <v>57</v>
      </c>
      <c r="F23" s="7">
        <f t="shared" si="0"/>
        <v>103</v>
      </c>
      <c r="G23" s="19">
        <v>18</v>
      </c>
      <c r="H23" s="3">
        <f t="shared" si="1"/>
        <v>85</v>
      </c>
      <c r="I23" s="1"/>
    </row>
    <row r="24" spans="2:9" ht="19.2">
      <c r="B24" s="3" t="s">
        <v>88</v>
      </c>
      <c r="C24" s="55" t="s">
        <v>359</v>
      </c>
      <c r="D24" s="3">
        <v>52</v>
      </c>
      <c r="E24" s="3">
        <v>51</v>
      </c>
      <c r="F24" s="7">
        <f t="shared" si="0"/>
        <v>103</v>
      </c>
      <c r="G24" s="19">
        <v>18</v>
      </c>
      <c r="H24" s="3">
        <f t="shared" si="1"/>
        <v>85</v>
      </c>
      <c r="I24" s="2"/>
    </row>
    <row r="25" spans="2:9" ht="19.2">
      <c r="B25" s="3" t="s">
        <v>87</v>
      </c>
      <c r="C25" s="6" t="s">
        <v>232</v>
      </c>
      <c r="D25" s="3">
        <v>55</v>
      </c>
      <c r="E25" s="3">
        <v>59</v>
      </c>
      <c r="F25" s="7">
        <f t="shared" si="0"/>
        <v>114</v>
      </c>
      <c r="G25" s="19">
        <v>29</v>
      </c>
      <c r="H25" s="3">
        <f t="shared" si="1"/>
        <v>85</v>
      </c>
      <c r="I25" s="1"/>
    </row>
    <row r="26" spans="2:9" ht="19.2">
      <c r="B26" s="3" t="s">
        <v>85</v>
      </c>
      <c r="C26" s="6" t="s">
        <v>241</v>
      </c>
      <c r="D26" s="3">
        <v>48</v>
      </c>
      <c r="E26" s="3">
        <v>49</v>
      </c>
      <c r="F26" s="7">
        <f t="shared" si="0"/>
        <v>97</v>
      </c>
      <c r="G26" s="19">
        <v>11</v>
      </c>
      <c r="H26" s="3">
        <f t="shared" si="1"/>
        <v>86</v>
      </c>
      <c r="I26" s="1"/>
    </row>
    <row r="27" spans="2:9" ht="19.2">
      <c r="B27" s="3" t="s">
        <v>83</v>
      </c>
      <c r="C27" s="6" t="s">
        <v>74</v>
      </c>
      <c r="D27" s="3">
        <v>54</v>
      </c>
      <c r="E27" s="3">
        <v>48</v>
      </c>
      <c r="F27" s="7">
        <f t="shared" si="0"/>
        <v>102</v>
      </c>
      <c r="G27" s="19">
        <v>16</v>
      </c>
      <c r="H27" s="3">
        <f t="shared" si="1"/>
        <v>86</v>
      </c>
      <c r="I27" s="1"/>
    </row>
    <row r="28" spans="2:9" ht="19.2">
      <c r="B28" s="51" t="s">
        <v>375</v>
      </c>
      <c r="C28" s="52" t="s">
        <v>355</v>
      </c>
      <c r="D28" s="3">
        <v>52</v>
      </c>
      <c r="E28" s="3">
        <v>53</v>
      </c>
      <c r="F28" s="7">
        <f t="shared" si="0"/>
        <v>105</v>
      </c>
      <c r="G28" s="19">
        <v>19</v>
      </c>
      <c r="H28" s="3">
        <f t="shared" si="1"/>
        <v>86</v>
      </c>
      <c r="I28" s="1"/>
    </row>
    <row r="29" spans="2:9" ht="19.2">
      <c r="B29" s="3" t="s">
        <v>79</v>
      </c>
      <c r="C29" s="6" t="s">
        <v>354</v>
      </c>
      <c r="D29" s="3">
        <v>51</v>
      </c>
      <c r="E29" s="3">
        <v>49</v>
      </c>
      <c r="F29" s="7">
        <f t="shared" si="0"/>
        <v>100</v>
      </c>
      <c r="G29" s="19">
        <v>13</v>
      </c>
      <c r="H29" s="3">
        <f t="shared" si="1"/>
        <v>87</v>
      </c>
      <c r="I29" s="1"/>
    </row>
    <row r="30" spans="2:9" ht="19.2">
      <c r="B30" s="3" t="s">
        <v>78</v>
      </c>
      <c r="C30" s="6" t="s">
        <v>24</v>
      </c>
      <c r="D30" s="3">
        <v>47</v>
      </c>
      <c r="E30" s="3">
        <v>61</v>
      </c>
      <c r="F30" s="7">
        <f t="shared" si="0"/>
        <v>108</v>
      </c>
      <c r="G30" s="19">
        <v>21</v>
      </c>
      <c r="H30" s="3">
        <f t="shared" si="1"/>
        <v>87</v>
      </c>
      <c r="I30" s="1"/>
    </row>
    <row r="31" spans="2:9" ht="19.2">
      <c r="B31" s="3" t="s">
        <v>76</v>
      </c>
      <c r="C31" s="6" t="s">
        <v>72</v>
      </c>
      <c r="D31" s="3">
        <v>57</v>
      </c>
      <c r="E31" s="3">
        <v>54</v>
      </c>
      <c r="F31" s="7">
        <f t="shared" si="0"/>
        <v>111</v>
      </c>
      <c r="G31" s="19">
        <v>24</v>
      </c>
      <c r="H31" s="3">
        <f t="shared" si="1"/>
        <v>87</v>
      </c>
      <c r="I31" s="1"/>
    </row>
    <row r="32" spans="2:9" ht="19.2">
      <c r="B32" s="3" t="s">
        <v>75</v>
      </c>
      <c r="C32" s="6" t="s">
        <v>61</v>
      </c>
      <c r="D32" s="3">
        <v>59</v>
      </c>
      <c r="E32" s="3">
        <v>56</v>
      </c>
      <c r="F32" s="7">
        <f t="shared" si="0"/>
        <v>115</v>
      </c>
      <c r="G32" s="19">
        <v>28</v>
      </c>
      <c r="H32" s="16">
        <f t="shared" si="1"/>
        <v>87</v>
      </c>
      <c r="I32" s="1"/>
    </row>
    <row r="33" spans="2:9" ht="19.2">
      <c r="B33" s="51" t="s">
        <v>374</v>
      </c>
      <c r="C33" s="52" t="s">
        <v>240</v>
      </c>
      <c r="D33" s="3">
        <v>63</v>
      </c>
      <c r="E33" s="3">
        <v>58</v>
      </c>
      <c r="F33" s="7">
        <f t="shared" si="0"/>
        <v>121</v>
      </c>
      <c r="G33" s="19">
        <v>34</v>
      </c>
      <c r="H33" s="3">
        <f t="shared" si="1"/>
        <v>87</v>
      </c>
      <c r="I33" s="1"/>
    </row>
    <row r="34" spans="2:9" ht="19.2">
      <c r="B34" s="3" t="s">
        <v>71</v>
      </c>
      <c r="C34" s="41" t="s">
        <v>253</v>
      </c>
      <c r="D34" s="3">
        <v>65</v>
      </c>
      <c r="E34" s="3">
        <v>62</v>
      </c>
      <c r="F34" s="7">
        <f t="shared" si="0"/>
        <v>127</v>
      </c>
      <c r="G34" s="19">
        <v>40</v>
      </c>
      <c r="H34" s="3">
        <f t="shared" si="1"/>
        <v>87</v>
      </c>
      <c r="I34" s="1"/>
    </row>
    <row r="35" spans="2:9" ht="19.2">
      <c r="B35" s="3" t="s">
        <v>69</v>
      </c>
      <c r="C35" s="6" t="s">
        <v>362</v>
      </c>
      <c r="D35" s="3">
        <v>51</v>
      </c>
      <c r="E35" s="3">
        <v>52</v>
      </c>
      <c r="F35" s="7">
        <f t="shared" si="0"/>
        <v>103</v>
      </c>
      <c r="G35" s="19">
        <v>15</v>
      </c>
      <c r="H35" s="3">
        <f t="shared" si="1"/>
        <v>88</v>
      </c>
      <c r="I35" s="1"/>
    </row>
    <row r="36" spans="2:9" ht="19.2">
      <c r="B36" s="3" t="s">
        <v>67</v>
      </c>
      <c r="C36" s="6" t="s">
        <v>162</v>
      </c>
      <c r="D36" s="3">
        <v>58</v>
      </c>
      <c r="E36" s="3">
        <v>56</v>
      </c>
      <c r="F36" s="7">
        <f t="shared" si="0"/>
        <v>114</v>
      </c>
      <c r="G36" s="19">
        <v>26</v>
      </c>
      <c r="H36" s="3">
        <f t="shared" si="1"/>
        <v>88</v>
      </c>
      <c r="I36" s="1"/>
    </row>
    <row r="37" spans="2:9" ht="19.2">
      <c r="B37" s="3" t="s">
        <v>66</v>
      </c>
      <c r="C37" s="6" t="s">
        <v>100</v>
      </c>
      <c r="D37" s="3">
        <v>50</v>
      </c>
      <c r="E37" s="3">
        <v>55</v>
      </c>
      <c r="F37" s="7">
        <f t="shared" si="0"/>
        <v>105</v>
      </c>
      <c r="G37" s="19">
        <v>16</v>
      </c>
      <c r="H37" s="3">
        <f t="shared" si="1"/>
        <v>89</v>
      </c>
      <c r="I37" s="1"/>
    </row>
    <row r="38" spans="2:9" ht="19.2">
      <c r="B38" s="51" t="s">
        <v>373</v>
      </c>
      <c r="C38" s="52" t="s">
        <v>104</v>
      </c>
      <c r="D38" s="3">
        <v>57</v>
      </c>
      <c r="E38" s="3">
        <v>61</v>
      </c>
      <c r="F38" s="7">
        <f t="shared" si="0"/>
        <v>118</v>
      </c>
      <c r="G38" s="19">
        <v>29</v>
      </c>
      <c r="H38" s="3">
        <f t="shared" si="1"/>
        <v>89</v>
      </c>
      <c r="I38" s="1"/>
    </row>
    <row r="39" spans="2:9" ht="19.2">
      <c r="B39" s="3" t="s">
        <v>62</v>
      </c>
      <c r="C39" s="6" t="s">
        <v>254</v>
      </c>
      <c r="D39" s="3">
        <v>54</v>
      </c>
      <c r="E39" s="3">
        <v>61</v>
      </c>
      <c r="F39" s="7">
        <f t="shared" si="0"/>
        <v>115</v>
      </c>
      <c r="G39" s="19">
        <v>25</v>
      </c>
      <c r="H39" s="3">
        <f t="shared" si="1"/>
        <v>90</v>
      </c>
      <c r="I39" s="1"/>
    </row>
    <row r="40" spans="2:9" ht="19.2">
      <c r="B40" s="3" t="s">
        <v>417</v>
      </c>
      <c r="C40" s="41" t="s">
        <v>228</v>
      </c>
      <c r="D40" s="3">
        <v>65</v>
      </c>
      <c r="E40" s="3">
        <v>65</v>
      </c>
      <c r="F40" s="7">
        <f t="shared" si="0"/>
        <v>130</v>
      </c>
      <c r="G40" s="19">
        <v>40</v>
      </c>
      <c r="H40" s="3">
        <f t="shared" si="1"/>
        <v>90</v>
      </c>
      <c r="I40" s="1"/>
    </row>
    <row r="41" spans="2:9" ht="19.2">
      <c r="B41" s="3" t="s">
        <v>273</v>
      </c>
      <c r="C41" s="6" t="s">
        <v>51</v>
      </c>
      <c r="D41" s="3">
        <v>49</v>
      </c>
      <c r="E41" s="3">
        <v>49</v>
      </c>
      <c r="F41" s="7">
        <f t="shared" si="0"/>
        <v>98</v>
      </c>
      <c r="G41" s="19">
        <v>6</v>
      </c>
      <c r="H41" s="3">
        <f t="shared" si="1"/>
        <v>92</v>
      </c>
      <c r="I41" s="1"/>
    </row>
    <row r="42" spans="2:9" ht="19.2">
      <c r="B42" s="3" t="s">
        <v>272</v>
      </c>
      <c r="C42" s="6" t="s">
        <v>313</v>
      </c>
      <c r="D42" s="3">
        <v>49</v>
      </c>
      <c r="E42" s="3">
        <v>51</v>
      </c>
      <c r="F42" s="7">
        <f t="shared" si="0"/>
        <v>100</v>
      </c>
      <c r="G42" s="19">
        <v>8</v>
      </c>
      <c r="H42" s="3">
        <f t="shared" si="1"/>
        <v>92</v>
      </c>
      <c r="I42" s="1"/>
    </row>
    <row r="43" spans="2:9" ht="19.2">
      <c r="B43" s="3" t="s">
        <v>415</v>
      </c>
      <c r="C43" s="41" t="s">
        <v>336</v>
      </c>
      <c r="D43" s="3">
        <v>58</v>
      </c>
      <c r="E43" s="3">
        <v>59</v>
      </c>
      <c r="F43" s="7">
        <f t="shared" si="0"/>
        <v>117</v>
      </c>
      <c r="G43" s="19">
        <v>23</v>
      </c>
      <c r="H43" s="3">
        <f t="shared" si="1"/>
        <v>94</v>
      </c>
      <c r="I43" s="1"/>
    </row>
    <row r="44" spans="2:9" ht="19.2">
      <c r="B44" s="21" t="s">
        <v>446</v>
      </c>
      <c r="C44" s="6" t="s">
        <v>68</v>
      </c>
      <c r="D44" s="3">
        <v>58</v>
      </c>
      <c r="E44" s="3">
        <v>61</v>
      </c>
      <c r="F44" s="7">
        <f t="shared" si="0"/>
        <v>119</v>
      </c>
      <c r="G44" s="19">
        <v>17</v>
      </c>
      <c r="H44" s="3">
        <f t="shared" si="1"/>
        <v>102</v>
      </c>
      <c r="I44" s="1"/>
    </row>
    <row r="45" spans="2:9" ht="19.2">
      <c r="B45" s="54" t="s">
        <v>434</v>
      </c>
      <c r="C45" s="52" t="s">
        <v>239</v>
      </c>
      <c r="D45" s="3">
        <v>62</v>
      </c>
      <c r="E45" s="3">
        <v>58</v>
      </c>
      <c r="F45" s="7">
        <f t="shared" si="0"/>
        <v>120</v>
      </c>
      <c r="G45" s="19">
        <v>17</v>
      </c>
      <c r="H45" s="3">
        <f t="shared" si="1"/>
        <v>103</v>
      </c>
      <c r="I45" s="1"/>
    </row>
    <row r="46" spans="2:9" ht="19.8" thickBot="1">
      <c r="B46" s="54" t="s">
        <v>433</v>
      </c>
      <c r="C46" s="57" t="s">
        <v>445</v>
      </c>
      <c r="D46" s="3">
        <v>81</v>
      </c>
      <c r="E46" s="3">
        <v>78</v>
      </c>
      <c r="F46" s="7">
        <f t="shared" si="0"/>
        <v>159</v>
      </c>
      <c r="G46" s="19">
        <v>40</v>
      </c>
      <c r="H46" s="3">
        <f t="shared" si="1"/>
        <v>119</v>
      </c>
      <c r="I46" s="1"/>
    </row>
    <row r="47" spans="2:9" ht="19.2">
      <c r="B47" s="63" t="s">
        <v>52</v>
      </c>
      <c r="C47" s="63" t="s">
        <v>313</v>
      </c>
      <c r="D47" s="60">
        <v>44</v>
      </c>
      <c r="E47" s="60">
        <v>45</v>
      </c>
      <c r="F47" s="62">
        <f t="shared" si="0"/>
        <v>89</v>
      </c>
      <c r="G47" s="61"/>
      <c r="H47" s="60"/>
      <c r="I47" s="1"/>
    </row>
    <row r="48" spans="2:9" ht="19.2">
      <c r="B48" s="53" t="s">
        <v>48</v>
      </c>
      <c r="C48" s="52" t="s">
        <v>444</v>
      </c>
      <c r="D48" s="3">
        <v>49</v>
      </c>
      <c r="E48" s="3">
        <v>55</v>
      </c>
      <c r="F48" s="7">
        <f t="shared" si="0"/>
        <v>104</v>
      </c>
      <c r="G48" s="19">
        <v>26</v>
      </c>
      <c r="H48" s="59">
        <f>F48-G48</f>
        <v>78</v>
      </c>
      <c r="I48" s="1"/>
    </row>
    <row r="49" spans="2:9" ht="19.2">
      <c r="B49" s="51" t="s">
        <v>371</v>
      </c>
      <c r="C49" s="50" t="s">
        <v>314</v>
      </c>
      <c r="D49" s="3">
        <v>56</v>
      </c>
      <c r="E49" s="3">
        <v>59</v>
      </c>
      <c r="F49" s="7">
        <f t="shared" si="0"/>
        <v>115</v>
      </c>
      <c r="G49" s="19">
        <v>33</v>
      </c>
      <c r="H49" s="11">
        <f>F49-G49</f>
        <v>82</v>
      </c>
      <c r="I49" s="1"/>
    </row>
    <row r="50" spans="2:9" ht="19.2">
      <c r="B50" s="1" t="s">
        <v>392</v>
      </c>
      <c r="C50" s="2"/>
      <c r="D50" s="1"/>
      <c r="E50" s="1"/>
      <c r="F50" s="2"/>
      <c r="G50" s="1"/>
      <c r="H50" s="1"/>
      <c r="I50" s="1"/>
    </row>
    <row r="51" spans="2:9" ht="19.2">
      <c r="B51" s="1"/>
      <c r="C51" s="1"/>
      <c r="D51" s="2"/>
      <c r="E51" s="2"/>
      <c r="F51" s="2"/>
      <c r="G51" s="2"/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</sheetData>
  <phoneticPr fontId="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5D81-BEBE-4F96-9B7B-8CE915FA3767}">
  <dimension ref="B1:M49"/>
  <sheetViews>
    <sheetView topLeftCell="A23" workbookViewId="0">
      <selection activeCell="Q10" sqref="Q10"/>
    </sheetView>
  </sheetViews>
  <sheetFormatPr defaultColWidth="8.09765625" defaultRowHeight="18"/>
  <cols>
    <col min="1" max="1" width="2" style="24" customWidth="1"/>
    <col min="2" max="2" width="13.69921875" style="24" customWidth="1"/>
    <col min="3" max="3" width="15.69921875" style="24" customWidth="1"/>
    <col min="4" max="5" width="8.09765625" style="24"/>
    <col min="6" max="6" width="9.09765625" style="24" customWidth="1"/>
    <col min="7" max="7" width="8.09765625" style="24"/>
    <col min="8" max="8" width="10.19921875" style="24" customWidth="1"/>
    <col min="9" max="9" width="9.796875" style="24" customWidth="1"/>
    <col min="10" max="10" width="2.8984375" style="24" customWidth="1"/>
    <col min="11" max="16384" width="8.09765625" style="24"/>
  </cols>
  <sheetData>
    <row r="1" spans="2:11" ht="21.6">
      <c r="B1" s="23" t="s">
        <v>457</v>
      </c>
      <c r="C1" s="1"/>
      <c r="D1" s="2"/>
      <c r="E1" s="2"/>
      <c r="F1" s="2"/>
      <c r="G1" s="2"/>
      <c r="H1" s="2"/>
      <c r="I1" s="1"/>
    </row>
    <row r="2" spans="2:11" ht="19.2">
      <c r="B2" s="22" t="s">
        <v>456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11" ht="19.2">
      <c r="B4" s="51" t="s">
        <v>389</v>
      </c>
      <c r="C4" s="52" t="s">
        <v>435</v>
      </c>
      <c r="D4" s="7">
        <v>44</v>
      </c>
      <c r="E4" s="7">
        <v>44</v>
      </c>
      <c r="F4" s="7">
        <f t="shared" ref="F4:F43" si="0">SUM(D4:E4)</f>
        <v>88</v>
      </c>
      <c r="G4" s="19">
        <v>18</v>
      </c>
      <c r="H4" s="7">
        <f t="shared" ref="H4:H43" si="1">F4-G4</f>
        <v>70</v>
      </c>
      <c r="I4" s="82">
        <v>11</v>
      </c>
      <c r="K4" s="81">
        <f>(+G4-2)*0.7</f>
        <v>11.2</v>
      </c>
    </row>
    <row r="5" spans="2:11" ht="19.2">
      <c r="B5" s="51" t="s">
        <v>388</v>
      </c>
      <c r="C5" s="52" t="s">
        <v>448</v>
      </c>
      <c r="D5" s="3">
        <v>46</v>
      </c>
      <c r="E5" s="3">
        <v>50</v>
      </c>
      <c r="F5" s="7">
        <f t="shared" si="0"/>
        <v>96</v>
      </c>
      <c r="G5" s="19">
        <v>26</v>
      </c>
      <c r="H5" s="7">
        <f t="shared" si="1"/>
        <v>70</v>
      </c>
      <c r="I5" s="82">
        <v>19</v>
      </c>
      <c r="K5" s="81">
        <f>(+G5-2)*80%</f>
        <v>19.200000000000003</v>
      </c>
    </row>
    <row r="6" spans="2:11" ht="19.2">
      <c r="B6" s="51" t="s">
        <v>387</v>
      </c>
      <c r="C6" s="52" t="s">
        <v>380</v>
      </c>
      <c r="D6" s="3">
        <v>42</v>
      </c>
      <c r="E6" s="3">
        <v>50</v>
      </c>
      <c r="F6" s="7">
        <f t="shared" si="0"/>
        <v>92</v>
      </c>
      <c r="G6" s="19">
        <v>20</v>
      </c>
      <c r="H6" s="7">
        <f t="shared" si="1"/>
        <v>72</v>
      </c>
      <c r="I6" s="82">
        <v>18</v>
      </c>
      <c r="J6" s="2"/>
      <c r="K6" s="81">
        <f>+G6*90%</f>
        <v>18</v>
      </c>
    </row>
    <row r="7" spans="2:11" ht="19.2">
      <c r="B7" s="54" t="s">
        <v>411</v>
      </c>
      <c r="C7" s="52" t="s">
        <v>84</v>
      </c>
      <c r="D7" s="3">
        <v>45</v>
      </c>
      <c r="E7" s="3">
        <v>50</v>
      </c>
      <c r="F7" s="7">
        <f t="shared" si="0"/>
        <v>95</v>
      </c>
      <c r="G7" s="19">
        <v>23</v>
      </c>
      <c r="H7" s="7">
        <f t="shared" si="1"/>
        <v>72</v>
      </c>
      <c r="I7" s="47"/>
    </row>
    <row r="8" spans="2:11" ht="19.2">
      <c r="B8" s="51" t="s">
        <v>385</v>
      </c>
      <c r="C8" s="52" t="s">
        <v>362</v>
      </c>
      <c r="D8" s="3">
        <v>42</v>
      </c>
      <c r="E8" s="3">
        <v>46</v>
      </c>
      <c r="F8" s="7">
        <f t="shared" si="0"/>
        <v>88</v>
      </c>
      <c r="G8" s="19">
        <v>15</v>
      </c>
      <c r="H8" s="7">
        <f t="shared" si="1"/>
        <v>73</v>
      </c>
      <c r="I8" s="79"/>
    </row>
    <row r="9" spans="2:11" ht="19.2">
      <c r="B9" s="54" t="s">
        <v>424</v>
      </c>
      <c r="C9" s="52" t="s">
        <v>450</v>
      </c>
      <c r="D9" s="3">
        <v>44</v>
      </c>
      <c r="E9" s="3">
        <v>42</v>
      </c>
      <c r="F9" s="7">
        <f t="shared" si="0"/>
        <v>86</v>
      </c>
      <c r="G9" s="19">
        <v>12</v>
      </c>
      <c r="H9" s="7">
        <f t="shared" si="1"/>
        <v>74</v>
      </c>
      <c r="I9" s="1"/>
    </row>
    <row r="10" spans="2:11" ht="19.2">
      <c r="B10" s="51" t="s">
        <v>383</v>
      </c>
      <c r="C10" s="52" t="s">
        <v>361</v>
      </c>
      <c r="D10" s="3">
        <v>44</v>
      </c>
      <c r="E10" s="3">
        <v>44</v>
      </c>
      <c r="F10" s="7">
        <f t="shared" si="0"/>
        <v>88</v>
      </c>
      <c r="G10" s="19">
        <v>14</v>
      </c>
      <c r="H10" s="7">
        <f t="shared" si="1"/>
        <v>74</v>
      </c>
      <c r="I10" s="1"/>
    </row>
    <row r="11" spans="2:11" ht="19.2">
      <c r="B11" s="54" t="s">
        <v>363</v>
      </c>
      <c r="C11" s="52" t="s">
        <v>80</v>
      </c>
      <c r="D11" s="3">
        <v>51</v>
      </c>
      <c r="E11" s="3">
        <v>45</v>
      </c>
      <c r="F11" s="7">
        <f t="shared" si="0"/>
        <v>96</v>
      </c>
      <c r="G11" s="19">
        <v>22</v>
      </c>
      <c r="H11" s="3">
        <f t="shared" si="1"/>
        <v>74</v>
      </c>
      <c r="I11" s="1"/>
    </row>
    <row r="12" spans="2:11" ht="19.2">
      <c r="B12" s="51" t="s">
        <v>382</v>
      </c>
      <c r="C12" s="50" t="s">
        <v>336</v>
      </c>
      <c r="D12" s="3">
        <v>49</v>
      </c>
      <c r="E12" s="3">
        <v>48</v>
      </c>
      <c r="F12" s="7">
        <f t="shared" si="0"/>
        <v>97</v>
      </c>
      <c r="G12" s="19">
        <v>23</v>
      </c>
      <c r="H12" s="3">
        <f t="shared" si="1"/>
        <v>74</v>
      </c>
      <c r="I12" s="1"/>
    </row>
    <row r="13" spans="2:11" ht="19.2">
      <c r="B13" s="54" t="s">
        <v>437</v>
      </c>
      <c r="C13" s="51" t="s">
        <v>162</v>
      </c>
      <c r="D13" s="3">
        <v>52</v>
      </c>
      <c r="E13" s="3">
        <v>48</v>
      </c>
      <c r="F13" s="7">
        <f t="shared" si="0"/>
        <v>100</v>
      </c>
      <c r="G13" s="19">
        <v>26</v>
      </c>
      <c r="H13" s="3">
        <f t="shared" si="1"/>
        <v>74</v>
      </c>
      <c r="I13" s="2"/>
    </row>
    <row r="14" spans="2:11" ht="19.2">
      <c r="B14" s="3" t="s">
        <v>103</v>
      </c>
      <c r="C14" s="6" t="s">
        <v>455</v>
      </c>
      <c r="D14" s="3">
        <v>48</v>
      </c>
      <c r="E14" s="3">
        <v>51</v>
      </c>
      <c r="F14" s="7">
        <f t="shared" si="0"/>
        <v>99</v>
      </c>
      <c r="G14" s="19">
        <v>24</v>
      </c>
      <c r="H14" s="3">
        <f t="shared" si="1"/>
        <v>75</v>
      </c>
      <c r="I14" s="1"/>
    </row>
    <row r="15" spans="2:11" ht="19.2">
      <c r="B15" s="21" t="s">
        <v>399</v>
      </c>
      <c r="C15" s="6" t="s">
        <v>100</v>
      </c>
      <c r="D15" s="3">
        <v>46</v>
      </c>
      <c r="E15" s="3">
        <v>46</v>
      </c>
      <c r="F15" s="7">
        <f t="shared" si="0"/>
        <v>92</v>
      </c>
      <c r="G15" s="19">
        <v>16</v>
      </c>
      <c r="H15" s="3">
        <f t="shared" si="1"/>
        <v>76</v>
      </c>
      <c r="I15" s="1"/>
    </row>
    <row r="16" spans="2:11" ht="19.2">
      <c r="B16" s="3" t="s">
        <v>99</v>
      </c>
      <c r="C16" s="6" t="s">
        <v>407</v>
      </c>
      <c r="D16" s="3">
        <v>43</v>
      </c>
      <c r="E16" s="3">
        <v>43</v>
      </c>
      <c r="F16" s="7">
        <f t="shared" si="0"/>
        <v>86</v>
      </c>
      <c r="G16" s="19">
        <v>8</v>
      </c>
      <c r="H16" s="3">
        <f t="shared" si="1"/>
        <v>78</v>
      </c>
      <c r="I16" s="2"/>
    </row>
    <row r="17" spans="2:9" ht="19.2">
      <c r="B17" s="3" t="s">
        <v>98</v>
      </c>
      <c r="C17" s="6" t="s">
        <v>254</v>
      </c>
      <c r="D17" s="3">
        <v>54</v>
      </c>
      <c r="E17" s="3">
        <v>49</v>
      </c>
      <c r="F17" s="7">
        <f t="shared" si="0"/>
        <v>103</v>
      </c>
      <c r="G17" s="19">
        <v>25</v>
      </c>
      <c r="H17" s="3">
        <f t="shared" si="1"/>
        <v>78</v>
      </c>
      <c r="I17" s="2"/>
    </row>
    <row r="18" spans="2:9" ht="19.2">
      <c r="B18" s="51" t="s">
        <v>378</v>
      </c>
      <c r="C18" s="52" t="s">
        <v>274</v>
      </c>
      <c r="D18" s="3">
        <v>55</v>
      </c>
      <c r="E18" s="3">
        <v>50</v>
      </c>
      <c r="F18" s="7">
        <f t="shared" si="0"/>
        <v>105</v>
      </c>
      <c r="G18" s="19">
        <v>27</v>
      </c>
      <c r="H18" s="3">
        <f t="shared" si="1"/>
        <v>78</v>
      </c>
      <c r="I18" s="1"/>
    </row>
    <row r="19" spans="2:9" ht="19.2">
      <c r="B19" s="3" t="s">
        <v>95</v>
      </c>
      <c r="C19" s="6" t="s">
        <v>104</v>
      </c>
      <c r="D19" s="3">
        <v>50</v>
      </c>
      <c r="E19" s="3">
        <v>57</v>
      </c>
      <c r="F19" s="7">
        <f t="shared" si="0"/>
        <v>107</v>
      </c>
      <c r="G19" s="19">
        <v>29</v>
      </c>
      <c r="H19" s="3">
        <f t="shared" si="1"/>
        <v>78</v>
      </c>
      <c r="I19" s="1"/>
    </row>
    <row r="20" spans="2:9" ht="19.2">
      <c r="B20" s="3" t="s">
        <v>94</v>
      </c>
      <c r="C20" s="6" t="s">
        <v>245</v>
      </c>
      <c r="D20" s="3">
        <v>56</v>
      </c>
      <c r="E20" s="3">
        <v>52</v>
      </c>
      <c r="F20" s="7">
        <f t="shared" si="0"/>
        <v>108</v>
      </c>
      <c r="G20" s="19">
        <v>30</v>
      </c>
      <c r="H20" s="3">
        <f t="shared" si="1"/>
        <v>78</v>
      </c>
      <c r="I20" s="1"/>
    </row>
    <row r="21" spans="2:9" ht="19.2">
      <c r="B21" s="3" t="s">
        <v>93</v>
      </c>
      <c r="C21" s="6" t="s">
        <v>74</v>
      </c>
      <c r="D21" s="3">
        <v>45</v>
      </c>
      <c r="E21" s="3">
        <v>50</v>
      </c>
      <c r="F21" s="7">
        <f t="shared" si="0"/>
        <v>95</v>
      </c>
      <c r="G21" s="19">
        <v>16</v>
      </c>
      <c r="H21" s="3">
        <f t="shared" si="1"/>
        <v>79</v>
      </c>
      <c r="I21" s="1"/>
    </row>
    <row r="22" spans="2:9" ht="19.2">
      <c r="B22" s="3" t="s">
        <v>92</v>
      </c>
      <c r="C22" s="55" t="s">
        <v>111</v>
      </c>
      <c r="D22" s="3">
        <v>47</v>
      </c>
      <c r="E22" s="3">
        <v>55</v>
      </c>
      <c r="F22" s="7">
        <f t="shared" si="0"/>
        <v>102</v>
      </c>
      <c r="G22" s="19">
        <v>23</v>
      </c>
      <c r="H22" s="3">
        <f t="shared" si="1"/>
        <v>79</v>
      </c>
      <c r="I22" s="1"/>
    </row>
    <row r="23" spans="2:9" ht="19.2">
      <c r="B23" s="51" t="s">
        <v>377</v>
      </c>
      <c r="C23" s="52" t="s">
        <v>61</v>
      </c>
      <c r="D23" s="3">
        <v>54</v>
      </c>
      <c r="E23" s="3">
        <v>53</v>
      </c>
      <c r="F23" s="7">
        <f t="shared" si="0"/>
        <v>107</v>
      </c>
      <c r="G23" s="19">
        <v>28</v>
      </c>
      <c r="H23" s="3">
        <f t="shared" si="1"/>
        <v>79</v>
      </c>
      <c r="I23" s="1"/>
    </row>
    <row r="24" spans="2:9" ht="19.2">
      <c r="B24" s="3" t="s">
        <v>88</v>
      </c>
      <c r="C24" s="41" t="s">
        <v>236</v>
      </c>
      <c r="D24" s="3">
        <v>61</v>
      </c>
      <c r="E24" s="3">
        <v>58</v>
      </c>
      <c r="F24" s="7">
        <f t="shared" si="0"/>
        <v>119</v>
      </c>
      <c r="G24" s="19">
        <v>40</v>
      </c>
      <c r="H24" s="3">
        <f t="shared" si="1"/>
        <v>79</v>
      </c>
      <c r="I24" s="2"/>
    </row>
    <row r="25" spans="2:9" ht="19.2">
      <c r="B25" s="3" t="s">
        <v>87</v>
      </c>
      <c r="C25" s="6" t="s">
        <v>359</v>
      </c>
      <c r="D25" s="3">
        <v>50</v>
      </c>
      <c r="E25" s="3">
        <v>48</v>
      </c>
      <c r="F25" s="7">
        <f t="shared" si="0"/>
        <v>98</v>
      </c>
      <c r="G25" s="19">
        <v>18</v>
      </c>
      <c r="H25" s="3">
        <f t="shared" si="1"/>
        <v>80</v>
      </c>
      <c r="I25" s="1"/>
    </row>
    <row r="26" spans="2:9" ht="19.2">
      <c r="B26" s="3" t="s">
        <v>85</v>
      </c>
      <c r="C26" s="6" t="s">
        <v>97</v>
      </c>
      <c r="D26" s="3">
        <v>48</v>
      </c>
      <c r="E26" s="3">
        <v>51</v>
      </c>
      <c r="F26" s="7">
        <f t="shared" si="0"/>
        <v>99</v>
      </c>
      <c r="G26" s="19">
        <v>19</v>
      </c>
      <c r="H26" s="3">
        <f t="shared" si="1"/>
        <v>80</v>
      </c>
      <c r="I26" s="1"/>
    </row>
    <row r="27" spans="2:9" ht="19.2">
      <c r="B27" s="3" t="s">
        <v>83</v>
      </c>
      <c r="C27" s="6" t="s">
        <v>164</v>
      </c>
      <c r="D27" s="3">
        <v>49</v>
      </c>
      <c r="E27" s="3">
        <v>51</v>
      </c>
      <c r="F27" s="7">
        <f t="shared" si="0"/>
        <v>100</v>
      </c>
      <c r="G27" s="19">
        <v>20</v>
      </c>
      <c r="H27" s="3">
        <f t="shared" si="1"/>
        <v>80</v>
      </c>
      <c r="I27" s="1"/>
    </row>
    <row r="28" spans="2:9" ht="19.2">
      <c r="B28" s="51" t="s">
        <v>375</v>
      </c>
      <c r="C28" s="52" t="s">
        <v>24</v>
      </c>
      <c r="D28" s="3">
        <v>54</v>
      </c>
      <c r="E28" s="3">
        <v>47</v>
      </c>
      <c r="F28" s="7">
        <f t="shared" si="0"/>
        <v>101</v>
      </c>
      <c r="G28" s="19">
        <v>21</v>
      </c>
      <c r="H28" s="3">
        <f t="shared" si="1"/>
        <v>80</v>
      </c>
      <c r="I28" s="1"/>
    </row>
    <row r="29" spans="2:9" ht="19.2">
      <c r="B29" s="3" t="s">
        <v>79</v>
      </c>
      <c r="C29" s="6" t="s">
        <v>416</v>
      </c>
      <c r="D29" s="3">
        <v>53</v>
      </c>
      <c r="E29" s="3">
        <v>49</v>
      </c>
      <c r="F29" s="7">
        <f t="shared" si="0"/>
        <v>102</v>
      </c>
      <c r="G29" s="19">
        <v>22</v>
      </c>
      <c r="H29" s="3">
        <f t="shared" si="1"/>
        <v>80</v>
      </c>
      <c r="I29" s="1"/>
    </row>
    <row r="30" spans="2:9" ht="19.2">
      <c r="B30" s="3" t="s">
        <v>78</v>
      </c>
      <c r="C30" s="41" t="s">
        <v>253</v>
      </c>
      <c r="D30" s="3">
        <v>63</v>
      </c>
      <c r="E30" s="3">
        <v>58</v>
      </c>
      <c r="F30" s="7">
        <f t="shared" si="0"/>
        <v>121</v>
      </c>
      <c r="G30" s="19">
        <v>40</v>
      </c>
      <c r="H30" s="3">
        <f t="shared" si="1"/>
        <v>81</v>
      </c>
      <c r="I30" s="1"/>
    </row>
    <row r="31" spans="2:9" ht="19.2">
      <c r="B31" s="3" t="s">
        <v>76</v>
      </c>
      <c r="C31" s="6" t="s">
        <v>313</v>
      </c>
      <c r="D31" s="3">
        <v>42</v>
      </c>
      <c r="E31" s="3">
        <v>48</v>
      </c>
      <c r="F31" s="7">
        <f t="shared" si="0"/>
        <v>90</v>
      </c>
      <c r="G31" s="19">
        <v>8</v>
      </c>
      <c r="H31" s="3">
        <f t="shared" si="1"/>
        <v>82</v>
      </c>
      <c r="I31" s="1"/>
    </row>
    <row r="32" spans="2:9" ht="19.2">
      <c r="B32" s="3" t="s">
        <v>75</v>
      </c>
      <c r="C32" s="41" t="s">
        <v>334</v>
      </c>
      <c r="D32" s="3">
        <v>55</v>
      </c>
      <c r="E32" s="3">
        <v>52</v>
      </c>
      <c r="F32" s="7">
        <f t="shared" si="0"/>
        <v>107</v>
      </c>
      <c r="G32" s="19">
        <v>25</v>
      </c>
      <c r="H32" s="16">
        <f t="shared" si="1"/>
        <v>82</v>
      </c>
      <c r="I32" s="1"/>
    </row>
    <row r="33" spans="2:13" ht="19.2">
      <c r="B33" s="51" t="s">
        <v>374</v>
      </c>
      <c r="C33" s="50" t="s">
        <v>228</v>
      </c>
      <c r="D33" s="3">
        <v>62</v>
      </c>
      <c r="E33" s="3">
        <v>60</v>
      </c>
      <c r="F33" s="7">
        <f t="shared" si="0"/>
        <v>122</v>
      </c>
      <c r="G33" s="19">
        <v>40</v>
      </c>
      <c r="H33" s="3">
        <f t="shared" si="1"/>
        <v>82</v>
      </c>
      <c r="I33" s="1"/>
    </row>
    <row r="34" spans="2:13" ht="19.2">
      <c r="B34" s="3" t="s">
        <v>71</v>
      </c>
      <c r="C34" s="6" t="s">
        <v>239</v>
      </c>
      <c r="D34" s="3">
        <v>46</v>
      </c>
      <c r="E34" s="3">
        <v>55</v>
      </c>
      <c r="F34" s="7">
        <f t="shared" si="0"/>
        <v>101</v>
      </c>
      <c r="G34" s="19">
        <v>17</v>
      </c>
      <c r="H34" s="3">
        <f t="shared" si="1"/>
        <v>84</v>
      </c>
      <c r="I34" s="1"/>
    </row>
    <row r="35" spans="2:13" ht="19.2">
      <c r="B35" s="3" t="s">
        <v>69</v>
      </c>
      <c r="C35" s="6" t="s">
        <v>408</v>
      </c>
      <c r="D35" s="3">
        <v>47</v>
      </c>
      <c r="E35" s="3">
        <v>57</v>
      </c>
      <c r="F35" s="7">
        <f t="shared" si="0"/>
        <v>104</v>
      </c>
      <c r="G35" s="19">
        <v>20</v>
      </c>
      <c r="H35" s="3">
        <f t="shared" si="1"/>
        <v>84</v>
      </c>
      <c r="I35" s="1"/>
    </row>
    <row r="36" spans="2:13" ht="19.2">
      <c r="B36" s="3" t="s">
        <v>67</v>
      </c>
      <c r="C36" s="6" t="s">
        <v>454</v>
      </c>
      <c r="D36" s="3">
        <v>56</v>
      </c>
      <c r="E36" s="3">
        <v>55</v>
      </c>
      <c r="F36" s="7">
        <f t="shared" si="0"/>
        <v>111</v>
      </c>
      <c r="G36" s="19">
        <v>27</v>
      </c>
      <c r="H36" s="3">
        <f t="shared" si="1"/>
        <v>84</v>
      </c>
      <c r="I36" s="1"/>
    </row>
    <row r="37" spans="2:13" ht="19.2">
      <c r="B37" s="3" t="s">
        <v>66</v>
      </c>
      <c r="C37" s="6" t="s">
        <v>355</v>
      </c>
      <c r="D37" s="3">
        <v>51</v>
      </c>
      <c r="E37" s="3">
        <v>53</v>
      </c>
      <c r="F37" s="7">
        <f t="shared" si="0"/>
        <v>104</v>
      </c>
      <c r="G37" s="19">
        <v>19</v>
      </c>
      <c r="H37" s="3">
        <f t="shared" si="1"/>
        <v>85</v>
      </c>
      <c r="I37" s="1"/>
      <c r="M37" s="80"/>
    </row>
    <row r="38" spans="2:13" ht="19.2">
      <c r="B38" s="51" t="s">
        <v>373</v>
      </c>
      <c r="C38" s="52" t="s">
        <v>51</v>
      </c>
      <c r="D38" s="3">
        <v>48</v>
      </c>
      <c r="E38" s="3">
        <v>44</v>
      </c>
      <c r="F38" s="7">
        <f t="shared" si="0"/>
        <v>92</v>
      </c>
      <c r="G38" s="19">
        <v>6</v>
      </c>
      <c r="H38" s="3">
        <f t="shared" si="1"/>
        <v>86</v>
      </c>
      <c r="I38" s="1"/>
    </row>
    <row r="39" spans="2:13" ht="19.2">
      <c r="B39" s="3" t="s">
        <v>62</v>
      </c>
      <c r="C39" s="6" t="s">
        <v>453</v>
      </c>
      <c r="D39" s="3">
        <v>52</v>
      </c>
      <c r="E39" s="3">
        <v>60</v>
      </c>
      <c r="F39" s="7">
        <f t="shared" si="0"/>
        <v>112</v>
      </c>
      <c r="G39" s="19">
        <v>26</v>
      </c>
      <c r="H39" s="3">
        <f t="shared" si="1"/>
        <v>86</v>
      </c>
      <c r="I39" s="1"/>
    </row>
    <row r="40" spans="2:13" ht="19.2">
      <c r="B40" s="3" t="s">
        <v>417</v>
      </c>
      <c r="C40" s="6" t="s">
        <v>444</v>
      </c>
      <c r="D40" s="3">
        <v>56</v>
      </c>
      <c r="E40" s="3">
        <v>56</v>
      </c>
      <c r="F40" s="7">
        <f t="shared" si="0"/>
        <v>112</v>
      </c>
      <c r="G40" s="19">
        <v>26</v>
      </c>
      <c r="H40" s="3">
        <f t="shared" si="1"/>
        <v>86</v>
      </c>
      <c r="I40" s="1"/>
    </row>
    <row r="41" spans="2:13" ht="19.2">
      <c r="B41" s="3" t="s">
        <v>273</v>
      </c>
      <c r="C41" s="6" t="s">
        <v>230</v>
      </c>
      <c r="D41" s="3">
        <v>51</v>
      </c>
      <c r="E41" s="3">
        <v>63</v>
      </c>
      <c r="F41" s="7">
        <f t="shared" si="0"/>
        <v>114</v>
      </c>
      <c r="G41" s="19">
        <v>28</v>
      </c>
      <c r="H41" s="3">
        <f t="shared" si="1"/>
        <v>86</v>
      </c>
      <c r="I41" s="1"/>
    </row>
    <row r="42" spans="2:13" ht="19.2">
      <c r="B42" s="54" t="s">
        <v>56</v>
      </c>
      <c r="C42" s="52" t="s">
        <v>25</v>
      </c>
      <c r="D42" s="3">
        <v>56</v>
      </c>
      <c r="E42" s="3">
        <v>60</v>
      </c>
      <c r="F42" s="7">
        <f t="shared" si="0"/>
        <v>116</v>
      </c>
      <c r="G42" s="19">
        <v>30</v>
      </c>
      <c r="H42" s="3">
        <f t="shared" si="1"/>
        <v>86</v>
      </c>
      <c r="I42" s="1"/>
    </row>
    <row r="43" spans="2:13" ht="19.8" thickBot="1">
      <c r="B43" s="54" t="s">
        <v>54</v>
      </c>
      <c r="C43" s="52" t="s">
        <v>452</v>
      </c>
      <c r="D43" s="3">
        <v>50</v>
      </c>
      <c r="E43" s="3">
        <v>50</v>
      </c>
      <c r="F43" s="7">
        <f t="shared" si="0"/>
        <v>100</v>
      </c>
      <c r="G43" s="19">
        <v>13</v>
      </c>
      <c r="H43" s="3">
        <f t="shared" si="1"/>
        <v>87</v>
      </c>
      <c r="I43" s="1"/>
    </row>
    <row r="44" spans="2:13" ht="19.2">
      <c r="B44" s="63" t="s">
        <v>52</v>
      </c>
      <c r="C44" s="63" t="s">
        <v>450</v>
      </c>
      <c r="D44" s="60"/>
      <c r="E44" s="60"/>
      <c r="F44" s="62">
        <v>86</v>
      </c>
      <c r="G44" s="61"/>
      <c r="H44" s="60"/>
      <c r="I44" s="1"/>
    </row>
    <row r="45" spans="2:13" ht="19.2">
      <c r="B45" s="53" t="s">
        <v>48</v>
      </c>
      <c r="C45" s="52" t="s">
        <v>84</v>
      </c>
      <c r="D45" s="3">
        <v>45</v>
      </c>
      <c r="E45" s="3">
        <v>50</v>
      </c>
      <c r="F45" s="7">
        <f>SUM(D45:E45)</f>
        <v>95</v>
      </c>
      <c r="G45" s="19">
        <v>23</v>
      </c>
      <c r="H45" s="59">
        <f>F45-G45</f>
        <v>72</v>
      </c>
      <c r="I45" s="1"/>
    </row>
    <row r="46" spans="2:13" ht="19.2">
      <c r="B46" s="51" t="s">
        <v>371</v>
      </c>
      <c r="C46" s="50" t="s">
        <v>336</v>
      </c>
      <c r="D46" s="3">
        <v>49</v>
      </c>
      <c r="E46" s="3">
        <v>48</v>
      </c>
      <c r="F46" s="7">
        <f>SUM(D46:E46)</f>
        <v>97</v>
      </c>
      <c r="G46" s="19">
        <v>23</v>
      </c>
      <c r="H46" s="11">
        <f>F46-G46</f>
        <v>74</v>
      </c>
      <c r="I46" s="1"/>
    </row>
    <row r="47" spans="2:13" ht="19.2">
      <c r="B47" s="47" t="s">
        <v>392</v>
      </c>
      <c r="C47" s="2"/>
      <c r="D47" s="1"/>
      <c r="E47" s="1"/>
      <c r="F47" s="2"/>
      <c r="G47" s="1"/>
      <c r="H47" s="1"/>
      <c r="I47" s="1"/>
    </row>
    <row r="48" spans="2:13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5EB7-51D7-41F0-A12B-D6E293BE0738}">
  <dimension ref="B1:M52"/>
  <sheetViews>
    <sheetView workbookViewId="0">
      <selection activeCell="Q10" sqref="Q10"/>
    </sheetView>
  </sheetViews>
  <sheetFormatPr defaultColWidth="8.09765625" defaultRowHeight="17.399999999999999"/>
  <cols>
    <col min="1" max="1" width="2" style="81" customWidth="1"/>
    <col min="2" max="2" width="13.6992187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1" ht="21.6">
      <c r="B1" s="23" t="s">
        <v>463</v>
      </c>
      <c r="C1" s="1"/>
      <c r="D1" s="2"/>
      <c r="E1" s="2"/>
      <c r="F1" s="2"/>
      <c r="G1" s="2"/>
      <c r="H1" s="2"/>
      <c r="I1" s="1"/>
    </row>
    <row r="2" spans="2:11" ht="19.2">
      <c r="B2" s="22" t="s">
        <v>365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11" ht="19.2">
      <c r="B4" s="51" t="s">
        <v>389</v>
      </c>
      <c r="C4" s="52" t="s">
        <v>80</v>
      </c>
      <c r="D4" s="7">
        <v>47</v>
      </c>
      <c r="E4" s="7">
        <v>47</v>
      </c>
      <c r="F4" s="7">
        <f t="shared" ref="F4:F46" si="0">SUM(D4:E4)</f>
        <v>94</v>
      </c>
      <c r="G4" s="19">
        <v>22</v>
      </c>
      <c r="H4" s="7">
        <f t="shared" ref="H4:H46" si="1">F4-G4</f>
        <v>72</v>
      </c>
      <c r="I4" s="82">
        <v>15</v>
      </c>
      <c r="K4" s="87">
        <f>+G4*0.7</f>
        <v>15.399999999999999</v>
      </c>
    </row>
    <row r="5" spans="2:11" ht="19.2">
      <c r="B5" s="51" t="s">
        <v>388</v>
      </c>
      <c r="C5" s="52" t="s">
        <v>274</v>
      </c>
      <c r="D5" s="3">
        <v>51</v>
      </c>
      <c r="E5" s="3">
        <v>49</v>
      </c>
      <c r="F5" s="7">
        <f t="shared" si="0"/>
        <v>100</v>
      </c>
      <c r="G5" s="19">
        <v>27</v>
      </c>
      <c r="H5" s="7">
        <f t="shared" si="1"/>
        <v>73</v>
      </c>
      <c r="I5" s="82">
        <v>21</v>
      </c>
      <c r="K5" s="84">
        <f>(+G5)*80%</f>
        <v>21.6</v>
      </c>
    </row>
    <row r="6" spans="2:11" ht="19.2">
      <c r="B6" s="51" t="s">
        <v>387</v>
      </c>
      <c r="C6" s="52" t="s">
        <v>361</v>
      </c>
      <c r="D6" s="3">
        <v>40</v>
      </c>
      <c r="E6" s="3">
        <v>48</v>
      </c>
      <c r="F6" s="7">
        <f t="shared" si="0"/>
        <v>88</v>
      </c>
      <c r="G6" s="19">
        <v>14</v>
      </c>
      <c r="H6" s="7">
        <f t="shared" si="1"/>
        <v>74</v>
      </c>
      <c r="I6" s="82">
        <v>12</v>
      </c>
      <c r="J6" s="2"/>
      <c r="K6" s="84">
        <f>+G6*90%</f>
        <v>12.6</v>
      </c>
    </row>
    <row r="7" spans="2:11" ht="19.2">
      <c r="B7" s="54" t="s">
        <v>411</v>
      </c>
      <c r="C7" s="56" t="s">
        <v>111</v>
      </c>
      <c r="D7" s="3">
        <v>55</v>
      </c>
      <c r="E7" s="3">
        <v>44</v>
      </c>
      <c r="F7" s="7">
        <f t="shared" si="0"/>
        <v>99</v>
      </c>
      <c r="G7" s="19">
        <v>23</v>
      </c>
      <c r="H7" s="7">
        <f t="shared" si="1"/>
        <v>76</v>
      </c>
      <c r="I7" s="47"/>
    </row>
    <row r="8" spans="2:11" ht="19.2">
      <c r="B8" s="51" t="s">
        <v>385</v>
      </c>
      <c r="C8" s="52" t="s">
        <v>254</v>
      </c>
      <c r="D8" s="3">
        <v>49</v>
      </c>
      <c r="E8" s="3">
        <v>52</v>
      </c>
      <c r="F8" s="7">
        <f t="shared" si="0"/>
        <v>101</v>
      </c>
      <c r="G8" s="19">
        <v>25</v>
      </c>
      <c r="H8" s="7">
        <f t="shared" si="1"/>
        <v>76</v>
      </c>
      <c r="I8" s="79"/>
    </row>
    <row r="9" spans="2:11" ht="19.2">
      <c r="B9" s="54" t="s">
        <v>424</v>
      </c>
      <c r="C9" s="52" t="s">
        <v>313</v>
      </c>
      <c r="D9" s="3">
        <v>43</v>
      </c>
      <c r="E9" s="3">
        <v>42</v>
      </c>
      <c r="F9" s="7">
        <f t="shared" si="0"/>
        <v>85</v>
      </c>
      <c r="G9" s="19">
        <v>8</v>
      </c>
      <c r="H9" s="7">
        <f t="shared" si="1"/>
        <v>77</v>
      </c>
      <c r="I9" s="1"/>
    </row>
    <row r="10" spans="2:11" ht="19.2">
      <c r="B10" s="51" t="s">
        <v>383</v>
      </c>
      <c r="C10" s="52" t="s">
        <v>359</v>
      </c>
      <c r="D10" s="3">
        <v>44</v>
      </c>
      <c r="E10" s="3">
        <v>52</v>
      </c>
      <c r="F10" s="7">
        <f t="shared" si="0"/>
        <v>96</v>
      </c>
      <c r="G10" s="19">
        <v>18</v>
      </c>
      <c r="H10" s="7">
        <f t="shared" si="1"/>
        <v>78</v>
      </c>
      <c r="I10" s="1"/>
    </row>
    <row r="11" spans="2:11" ht="19.2">
      <c r="B11" s="54" t="s">
        <v>363</v>
      </c>
      <c r="C11" s="52" t="s">
        <v>462</v>
      </c>
      <c r="D11" s="3">
        <v>50</v>
      </c>
      <c r="E11" s="3">
        <v>49</v>
      </c>
      <c r="F11" s="7">
        <f t="shared" si="0"/>
        <v>99</v>
      </c>
      <c r="G11" s="19">
        <v>21</v>
      </c>
      <c r="H11" s="3">
        <f t="shared" si="1"/>
        <v>78</v>
      </c>
      <c r="I11" s="1"/>
    </row>
    <row r="12" spans="2:11" ht="19.2">
      <c r="B12" s="51" t="s">
        <v>382</v>
      </c>
      <c r="C12" s="52" t="s">
        <v>61</v>
      </c>
      <c r="D12" s="3">
        <v>53</v>
      </c>
      <c r="E12" s="3">
        <v>54</v>
      </c>
      <c r="F12" s="7">
        <f t="shared" si="0"/>
        <v>107</v>
      </c>
      <c r="G12" s="19">
        <v>28</v>
      </c>
      <c r="H12" s="3">
        <f t="shared" si="1"/>
        <v>79</v>
      </c>
      <c r="I12" s="1"/>
    </row>
    <row r="13" spans="2:11" ht="19.2">
      <c r="B13" s="54" t="s">
        <v>437</v>
      </c>
      <c r="C13" s="51" t="s">
        <v>330</v>
      </c>
      <c r="D13" s="3">
        <v>45</v>
      </c>
      <c r="E13" s="3">
        <v>47</v>
      </c>
      <c r="F13" s="7">
        <f t="shared" si="0"/>
        <v>92</v>
      </c>
      <c r="G13" s="19">
        <v>11</v>
      </c>
      <c r="H13" s="3">
        <f t="shared" si="1"/>
        <v>81</v>
      </c>
      <c r="I13" s="2"/>
    </row>
    <row r="14" spans="2:11" ht="19.2">
      <c r="B14" s="3" t="s">
        <v>103</v>
      </c>
      <c r="C14" s="6" t="s">
        <v>450</v>
      </c>
      <c r="D14" s="3">
        <v>48</v>
      </c>
      <c r="E14" s="3">
        <v>45</v>
      </c>
      <c r="F14" s="7">
        <f t="shared" si="0"/>
        <v>93</v>
      </c>
      <c r="G14" s="19">
        <v>12</v>
      </c>
      <c r="H14" s="3">
        <f t="shared" si="1"/>
        <v>81</v>
      </c>
      <c r="I14" s="1"/>
    </row>
    <row r="15" spans="2:11" ht="19.2">
      <c r="B15" s="21" t="s">
        <v>399</v>
      </c>
      <c r="C15" s="6" t="s">
        <v>84</v>
      </c>
      <c r="D15" s="3">
        <v>49</v>
      </c>
      <c r="E15" s="3">
        <v>55</v>
      </c>
      <c r="F15" s="7">
        <f t="shared" si="0"/>
        <v>104</v>
      </c>
      <c r="G15" s="19">
        <v>23</v>
      </c>
      <c r="H15" s="3">
        <f t="shared" si="1"/>
        <v>81</v>
      </c>
      <c r="I15" s="1"/>
    </row>
    <row r="16" spans="2:11" ht="19.2">
      <c r="B16" s="3" t="s">
        <v>99</v>
      </c>
      <c r="C16" s="6" t="s">
        <v>51</v>
      </c>
      <c r="D16" s="3">
        <v>43</v>
      </c>
      <c r="E16" s="3">
        <v>45</v>
      </c>
      <c r="F16" s="7">
        <f t="shared" si="0"/>
        <v>88</v>
      </c>
      <c r="G16" s="19">
        <v>6</v>
      </c>
      <c r="H16" s="3">
        <f t="shared" si="1"/>
        <v>82</v>
      </c>
      <c r="I16" s="2"/>
    </row>
    <row r="17" spans="2:9" ht="19.2">
      <c r="B17" s="3" t="s">
        <v>98</v>
      </c>
      <c r="C17" s="6" t="s">
        <v>435</v>
      </c>
      <c r="D17" s="3">
        <v>42</v>
      </c>
      <c r="E17" s="3">
        <v>52</v>
      </c>
      <c r="F17" s="7">
        <f t="shared" si="0"/>
        <v>94</v>
      </c>
      <c r="G17" s="19">
        <v>11</v>
      </c>
      <c r="H17" s="3">
        <f t="shared" si="1"/>
        <v>83</v>
      </c>
      <c r="I17" s="2"/>
    </row>
    <row r="18" spans="2:9" ht="19.2">
      <c r="B18" s="51" t="s">
        <v>378</v>
      </c>
      <c r="C18" s="86" t="s">
        <v>461</v>
      </c>
      <c r="D18" s="3">
        <v>52</v>
      </c>
      <c r="E18" s="3">
        <v>50</v>
      </c>
      <c r="F18" s="7">
        <f t="shared" si="0"/>
        <v>102</v>
      </c>
      <c r="G18" s="19">
        <v>18</v>
      </c>
      <c r="H18" s="3">
        <f t="shared" si="1"/>
        <v>84</v>
      </c>
      <c r="I18" s="1"/>
    </row>
    <row r="19" spans="2:9" ht="19.2">
      <c r="B19" s="3" t="s">
        <v>95</v>
      </c>
      <c r="C19" s="6" t="s">
        <v>448</v>
      </c>
      <c r="D19" s="3">
        <v>49</v>
      </c>
      <c r="E19" s="3">
        <v>54</v>
      </c>
      <c r="F19" s="7">
        <f t="shared" si="0"/>
        <v>103</v>
      </c>
      <c r="G19" s="19">
        <v>19</v>
      </c>
      <c r="H19" s="3">
        <f t="shared" si="1"/>
        <v>84</v>
      </c>
      <c r="I19" s="1"/>
    </row>
    <row r="20" spans="2:9" ht="19.2">
      <c r="B20" s="3" t="s">
        <v>94</v>
      </c>
      <c r="C20" s="6" t="s">
        <v>408</v>
      </c>
      <c r="D20" s="3">
        <v>55</v>
      </c>
      <c r="E20" s="3">
        <v>49</v>
      </c>
      <c r="F20" s="7">
        <f t="shared" si="0"/>
        <v>104</v>
      </c>
      <c r="G20" s="19">
        <v>20</v>
      </c>
      <c r="H20" s="3">
        <f t="shared" si="1"/>
        <v>84</v>
      </c>
      <c r="I20" s="1"/>
    </row>
    <row r="21" spans="2:9" ht="19.2">
      <c r="B21" s="3" t="s">
        <v>93</v>
      </c>
      <c r="C21" s="85" t="s">
        <v>460</v>
      </c>
      <c r="D21" s="3">
        <v>57</v>
      </c>
      <c r="E21" s="3">
        <v>49</v>
      </c>
      <c r="F21" s="7">
        <f t="shared" si="0"/>
        <v>106</v>
      </c>
      <c r="G21" s="19">
        <v>22</v>
      </c>
      <c r="H21" s="3">
        <f t="shared" si="1"/>
        <v>84</v>
      </c>
      <c r="I21" s="1"/>
    </row>
    <row r="22" spans="2:9" ht="19.2">
      <c r="B22" s="3" t="s">
        <v>92</v>
      </c>
      <c r="C22" s="55" t="s">
        <v>104</v>
      </c>
      <c r="D22" s="3">
        <v>52</v>
      </c>
      <c r="E22" s="3">
        <v>61</v>
      </c>
      <c r="F22" s="7">
        <f t="shared" si="0"/>
        <v>113</v>
      </c>
      <c r="G22" s="19">
        <v>29</v>
      </c>
      <c r="H22" s="3">
        <f t="shared" si="1"/>
        <v>84</v>
      </c>
      <c r="I22" s="1"/>
    </row>
    <row r="23" spans="2:9" ht="19.2">
      <c r="B23" s="51" t="s">
        <v>377</v>
      </c>
      <c r="C23" s="52" t="s">
        <v>97</v>
      </c>
      <c r="D23" s="3">
        <v>55</v>
      </c>
      <c r="E23" s="3">
        <v>49</v>
      </c>
      <c r="F23" s="7">
        <f t="shared" si="0"/>
        <v>104</v>
      </c>
      <c r="G23" s="19">
        <v>19</v>
      </c>
      <c r="H23" s="3">
        <f t="shared" si="1"/>
        <v>85</v>
      </c>
      <c r="I23" s="1"/>
    </row>
    <row r="24" spans="2:9" ht="19.2">
      <c r="B24" s="3" t="s">
        <v>88</v>
      </c>
      <c r="C24" s="6" t="s">
        <v>164</v>
      </c>
      <c r="D24" s="3">
        <v>54</v>
      </c>
      <c r="E24" s="3">
        <v>51</v>
      </c>
      <c r="F24" s="7">
        <f t="shared" si="0"/>
        <v>105</v>
      </c>
      <c r="G24" s="19">
        <v>20</v>
      </c>
      <c r="H24" s="3">
        <f t="shared" si="1"/>
        <v>85</v>
      </c>
      <c r="I24" s="2"/>
    </row>
    <row r="25" spans="2:9" ht="19.2">
      <c r="B25" s="3" t="s">
        <v>87</v>
      </c>
      <c r="C25" s="84" t="s">
        <v>74</v>
      </c>
      <c r="D25" s="3">
        <v>49</v>
      </c>
      <c r="E25" s="3">
        <v>53</v>
      </c>
      <c r="F25" s="7">
        <f t="shared" si="0"/>
        <v>102</v>
      </c>
      <c r="G25" s="19">
        <v>16</v>
      </c>
      <c r="H25" s="3">
        <f t="shared" si="1"/>
        <v>86</v>
      </c>
      <c r="I25" s="1"/>
    </row>
    <row r="26" spans="2:9" ht="19.2">
      <c r="B26" s="3" t="s">
        <v>85</v>
      </c>
      <c r="C26" s="6" t="s">
        <v>239</v>
      </c>
      <c r="D26" s="3">
        <v>50</v>
      </c>
      <c r="E26" s="3">
        <v>53</v>
      </c>
      <c r="F26" s="7">
        <f t="shared" si="0"/>
        <v>103</v>
      </c>
      <c r="G26" s="19">
        <v>17</v>
      </c>
      <c r="H26" s="3">
        <f t="shared" si="1"/>
        <v>86</v>
      </c>
      <c r="I26" s="1"/>
    </row>
    <row r="27" spans="2:9" ht="19.2">
      <c r="B27" s="3" t="s">
        <v>83</v>
      </c>
      <c r="C27" s="6" t="s">
        <v>416</v>
      </c>
      <c r="D27" s="3">
        <v>56</v>
      </c>
      <c r="E27" s="3">
        <v>52</v>
      </c>
      <c r="F27" s="7">
        <f t="shared" si="0"/>
        <v>108</v>
      </c>
      <c r="G27" s="19">
        <v>22</v>
      </c>
      <c r="H27" s="3">
        <f t="shared" si="1"/>
        <v>86</v>
      </c>
      <c r="I27" s="1"/>
    </row>
    <row r="28" spans="2:9" ht="19.2">
      <c r="B28" s="51" t="s">
        <v>375</v>
      </c>
      <c r="C28" s="52" t="s">
        <v>454</v>
      </c>
      <c r="D28" s="3">
        <v>58</v>
      </c>
      <c r="E28" s="3">
        <v>55</v>
      </c>
      <c r="F28" s="7">
        <f t="shared" si="0"/>
        <v>113</v>
      </c>
      <c r="G28" s="19">
        <v>27</v>
      </c>
      <c r="H28" s="3">
        <f t="shared" si="1"/>
        <v>86</v>
      </c>
      <c r="I28" s="1"/>
    </row>
    <row r="29" spans="2:9" ht="19.2">
      <c r="B29" s="3" t="s">
        <v>79</v>
      </c>
      <c r="C29" s="6" t="s">
        <v>275</v>
      </c>
      <c r="D29" s="3">
        <v>59</v>
      </c>
      <c r="E29" s="3">
        <v>54</v>
      </c>
      <c r="F29" s="7">
        <f t="shared" si="0"/>
        <v>113</v>
      </c>
      <c r="G29" s="19">
        <v>26</v>
      </c>
      <c r="H29" s="3">
        <f t="shared" si="1"/>
        <v>87</v>
      </c>
      <c r="I29" s="1"/>
    </row>
    <row r="30" spans="2:9" ht="19.2">
      <c r="B30" s="3" t="s">
        <v>78</v>
      </c>
      <c r="C30" s="6" t="s">
        <v>245</v>
      </c>
      <c r="D30" s="3">
        <v>53</v>
      </c>
      <c r="E30" s="3">
        <v>64</v>
      </c>
      <c r="F30" s="7">
        <f t="shared" si="0"/>
        <v>117</v>
      </c>
      <c r="G30" s="19">
        <v>30</v>
      </c>
      <c r="H30" s="3">
        <f t="shared" si="1"/>
        <v>87</v>
      </c>
      <c r="I30" s="1"/>
    </row>
    <row r="31" spans="2:9" ht="19.2">
      <c r="B31" s="3" t="s">
        <v>76</v>
      </c>
      <c r="C31" s="6" t="s">
        <v>241</v>
      </c>
      <c r="D31" s="3">
        <v>53</v>
      </c>
      <c r="E31" s="3">
        <v>46</v>
      </c>
      <c r="F31" s="7">
        <f t="shared" si="0"/>
        <v>99</v>
      </c>
      <c r="G31" s="19">
        <v>11</v>
      </c>
      <c r="H31" s="3">
        <f t="shared" si="1"/>
        <v>88</v>
      </c>
      <c r="I31" s="1"/>
    </row>
    <row r="32" spans="2:9" ht="19.2">
      <c r="B32" s="3" t="s">
        <v>75</v>
      </c>
      <c r="C32" s="6" t="s">
        <v>230</v>
      </c>
      <c r="D32" s="3">
        <v>56</v>
      </c>
      <c r="E32" s="3">
        <v>60</v>
      </c>
      <c r="F32" s="7">
        <f t="shared" si="0"/>
        <v>116</v>
      </c>
      <c r="G32" s="19">
        <v>28</v>
      </c>
      <c r="H32" s="16">
        <f t="shared" si="1"/>
        <v>88</v>
      </c>
      <c r="I32" s="1"/>
    </row>
    <row r="33" spans="2:13" ht="19.2">
      <c r="B33" s="51" t="s">
        <v>374</v>
      </c>
      <c r="C33" s="52" t="s">
        <v>355</v>
      </c>
      <c r="D33" s="3">
        <v>53</v>
      </c>
      <c r="E33" s="3">
        <v>56</v>
      </c>
      <c r="F33" s="7">
        <f t="shared" si="0"/>
        <v>109</v>
      </c>
      <c r="G33" s="19">
        <v>19</v>
      </c>
      <c r="H33" s="3">
        <f t="shared" si="1"/>
        <v>90</v>
      </c>
      <c r="I33" s="1"/>
    </row>
    <row r="34" spans="2:13" ht="19.2">
      <c r="B34" s="3" t="s">
        <v>71</v>
      </c>
      <c r="C34" s="6" t="s">
        <v>444</v>
      </c>
      <c r="D34" s="3">
        <v>58</v>
      </c>
      <c r="E34" s="3">
        <v>58</v>
      </c>
      <c r="F34" s="7">
        <f t="shared" si="0"/>
        <v>116</v>
      </c>
      <c r="G34" s="19">
        <v>26</v>
      </c>
      <c r="H34" s="3">
        <f t="shared" si="1"/>
        <v>90</v>
      </c>
      <c r="I34" s="1"/>
    </row>
    <row r="35" spans="2:13" ht="19.2">
      <c r="B35" s="3" t="s">
        <v>69</v>
      </c>
      <c r="C35" s="6" t="s">
        <v>240</v>
      </c>
      <c r="D35" s="3">
        <v>63</v>
      </c>
      <c r="E35" s="3">
        <v>61</v>
      </c>
      <c r="F35" s="7">
        <f t="shared" si="0"/>
        <v>124</v>
      </c>
      <c r="G35" s="19">
        <v>34</v>
      </c>
      <c r="H35" s="3">
        <f t="shared" si="1"/>
        <v>90</v>
      </c>
      <c r="I35" s="1"/>
    </row>
    <row r="36" spans="2:13" ht="19.2">
      <c r="B36" s="3" t="s">
        <v>67</v>
      </c>
      <c r="C36" s="41" t="s">
        <v>458</v>
      </c>
      <c r="D36" s="3">
        <v>65</v>
      </c>
      <c r="E36" s="3">
        <v>65</v>
      </c>
      <c r="F36" s="7">
        <f t="shared" si="0"/>
        <v>130</v>
      </c>
      <c r="G36" s="19">
        <v>40</v>
      </c>
      <c r="H36" s="3">
        <f t="shared" si="1"/>
        <v>90</v>
      </c>
      <c r="I36" s="1"/>
    </row>
    <row r="37" spans="2:13" ht="19.2">
      <c r="B37" s="3" t="s">
        <v>66</v>
      </c>
      <c r="C37" s="6" t="s">
        <v>100</v>
      </c>
      <c r="D37" s="3">
        <v>51</v>
      </c>
      <c r="E37" s="3">
        <v>57</v>
      </c>
      <c r="F37" s="7">
        <f t="shared" si="0"/>
        <v>108</v>
      </c>
      <c r="G37" s="19">
        <v>16</v>
      </c>
      <c r="H37" s="3">
        <f t="shared" si="1"/>
        <v>92</v>
      </c>
      <c r="I37" s="1"/>
      <c r="M37" s="83"/>
    </row>
    <row r="38" spans="2:13" ht="19.2">
      <c r="B38" s="51" t="s">
        <v>373</v>
      </c>
      <c r="C38" s="50" t="s">
        <v>336</v>
      </c>
      <c r="D38" s="3">
        <v>52</v>
      </c>
      <c r="E38" s="3">
        <v>64</v>
      </c>
      <c r="F38" s="7">
        <f t="shared" si="0"/>
        <v>116</v>
      </c>
      <c r="G38" s="19">
        <v>23</v>
      </c>
      <c r="H38" s="3">
        <f t="shared" si="1"/>
        <v>93</v>
      </c>
      <c r="I38" s="1"/>
    </row>
    <row r="39" spans="2:13" ht="19.2">
      <c r="B39" s="3" t="s">
        <v>62</v>
      </c>
      <c r="C39" s="6" t="s">
        <v>459</v>
      </c>
      <c r="D39" s="3">
        <v>59</v>
      </c>
      <c r="E39" s="3">
        <v>58</v>
      </c>
      <c r="F39" s="7">
        <f t="shared" si="0"/>
        <v>117</v>
      </c>
      <c r="G39" s="19">
        <v>24</v>
      </c>
      <c r="H39" s="3">
        <f t="shared" si="1"/>
        <v>93</v>
      </c>
      <c r="I39" s="1"/>
    </row>
    <row r="40" spans="2:13" ht="19.2">
      <c r="B40" s="3" t="s">
        <v>417</v>
      </c>
      <c r="C40" s="6" t="s">
        <v>25</v>
      </c>
      <c r="D40" s="3">
        <v>65</v>
      </c>
      <c r="E40" s="3">
        <v>60</v>
      </c>
      <c r="F40" s="7">
        <f t="shared" si="0"/>
        <v>125</v>
      </c>
      <c r="G40" s="19">
        <v>30</v>
      </c>
      <c r="H40" s="3">
        <f t="shared" si="1"/>
        <v>95</v>
      </c>
      <c r="I40" s="1"/>
    </row>
    <row r="41" spans="2:13" ht="19.2">
      <c r="B41" s="3" t="s">
        <v>273</v>
      </c>
      <c r="C41" s="6" t="s">
        <v>232</v>
      </c>
      <c r="D41" s="3">
        <v>65</v>
      </c>
      <c r="E41" s="3">
        <v>60</v>
      </c>
      <c r="F41" s="7">
        <f t="shared" si="0"/>
        <v>125</v>
      </c>
      <c r="G41" s="19">
        <v>30</v>
      </c>
      <c r="H41" s="3">
        <f t="shared" si="1"/>
        <v>95</v>
      </c>
      <c r="I41" s="1"/>
    </row>
    <row r="42" spans="2:13" ht="19.2">
      <c r="B42" s="3" t="s">
        <v>272</v>
      </c>
      <c r="C42" s="6" t="s">
        <v>354</v>
      </c>
      <c r="D42" s="3">
        <v>56</v>
      </c>
      <c r="E42" s="3">
        <v>55</v>
      </c>
      <c r="F42" s="7">
        <f t="shared" si="0"/>
        <v>111</v>
      </c>
      <c r="G42" s="19">
        <v>13</v>
      </c>
      <c r="H42" s="3">
        <f t="shared" si="1"/>
        <v>98</v>
      </c>
      <c r="I42" s="1"/>
    </row>
    <row r="43" spans="2:13" ht="19.2">
      <c r="B43" s="3" t="s">
        <v>415</v>
      </c>
      <c r="C43" s="41" t="s">
        <v>150</v>
      </c>
      <c r="D43" s="3">
        <v>70</v>
      </c>
      <c r="E43" s="3">
        <v>69</v>
      </c>
      <c r="F43" s="7">
        <f t="shared" si="0"/>
        <v>139</v>
      </c>
      <c r="G43" s="19">
        <v>40</v>
      </c>
      <c r="H43" s="3">
        <f t="shared" si="1"/>
        <v>99</v>
      </c>
      <c r="I43" s="1"/>
    </row>
    <row r="44" spans="2:13" ht="19.2">
      <c r="B44" s="3" t="s">
        <v>271</v>
      </c>
      <c r="C44" s="6" t="s">
        <v>68</v>
      </c>
      <c r="D44" s="3">
        <v>51</v>
      </c>
      <c r="E44" s="3">
        <v>66</v>
      </c>
      <c r="F44" s="7">
        <f t="shared" si="0"/>
        <v>117</v>
      </c>
      <c r="G44" s="19">
        <v>17</v>
      </c>
      <c r="H44" s="3">
        <f t="shared" si="1"/>
        <v>100</v>
      </c>
      <c r="I44" s="1"/>
    </row>
    <row r="45" spans="2:13" ht="19.2">
      <c r="B45" s="54" t="s">
        <v>56</v>
      </c>
      <c r="C45" s="50" t="s">
        <v>236</v>
      </c>
      <c r="D45" s="3">
        <v>74</v>
      </c>
      <c r="E45" s="3">
        <v>69</v>
      </c>
      <c r="F45" s="7">
        <f t="shared" si="0"/>
        <v>143</v>
      </c>
      <c r="G45" s="19">
        <v>40</v>
      </c>
      <c r="H45" s="3">
        <f t="shared" si="1"/>
        <v>103</v>
      </c>
      <c r="I45" s="1"/>
    </row>
    <row r="46" spans="2:13" ht="19.8" thickBot="1">
      <c r="B46" s="54" t="s">
        <v>54</v>
      </c>
      <c r="C46" s="52" t="s">
        <v>260</v>
      </c>
      <c r="D46" s="3">
        <v>71</v>
      </c>
      <c r="E46" s="3">
        <v>79</v>
      </c>
      <c r="F46" s="7">
        <f t="shared" si="0"/>
        <v>150</v>
      </c>
      <c r="G46" s="19">
        <v>36</v>
      </c>
      <c r="H46" s="3">
        <f t="shared" si="1"/>
        <v>114</v>
      </c>
      <c r="I46" s="1"/>
    </row>
    <row r="47" spans="2:13" ht="19.2">
      <c r="B47" s="63" t="s">
        <v>52</v>
      </c>
      <c r="C47" s="63" t="s">
        <v>313</v>
      </c>
      <c r="D47" s="60"/>
      <c r="E47" s="60"/>
      <c r="F47" s="62">
        <v>85</v>
      </c>
      <c r="G47" s="61"/>
      <c r="H47" s="60"/>
      <c r="I47" s="1"/>
    </row>
    <row r="48" spans="2:13" ht="19.2">
      <c r="B48" s="53" t="s">
        <v>48</v>
      </c>
      <c r="C48" s="52" t="s">
        <v>80</v>
      </c>
      <c r="D48" s="3">
        <v>47</v>
      </c>
      <c r="E48" s="3">
        <v>47</v>
      </c>
      <c r="F48" s="7">
        <f>SUM(D48:E48)</f>
        <v>94</v>
      </c>
      <c r="G48" s="19">
        <v>22</v>
      </c>
      <c r="H48" s="59">
        <f>F48-G48</f>
        <v>72</v>
      </c>
      <c r="I48" s="1"/>
    </row>
    <row r="49" spans="2:9" ht="19.2">
      <c r="B49" s="51" t="s">
        <v>371</v>
      </c>
      <c r="C49" s="50" t="s">
        <v>458</v>
      </c>
      <c r="D49" s="3">
        <v>65</v>
      </c>
      <c r="E49" s="3">
        <v>65</v>
      </c>
      <c r="F49" s="7">
        <f>SUM(D49:E49)</f>
        <v>130</v>
      </c>
      <c r="G49" s="19">
        <v>40</v>
      </c>
      <c r="H49" s="11">
        <f>F49-G49</f>
        <v>90</v>
      </c>
      <c r="I49" s="1"/>
    </row>
    <row r="50" spans="2:9" ht="19.2">
      <c r="B50" s="47" t="s">
        <v>392</v>
      </c>
      <c r="C50" s="2"/>
      <c r="D50" s="1"/>
      <c r="E50" s="1"/>
      <c r="F50" s="2"/>
      <c r="G50" s="1"/>
      <c r="H50" s="1"/>
      <c r="I50" s="1"/>
    </row>
    <row r="51" spans="2:9" ht="19.2">
      <c r="B51" s="1"/>
      <c r="C51" s="1"/>
      <c r="D51" s="2"/>
      <c r="E51" s="2"/>
      <c r="F51" s="2"/>
      <c r="G51" s="2"/>
      <c r="H51" s="2"/>
      <c r="I51" s="1"/>
    </row>
    <row r="52" spans="2:9" ht="19.2">
      <c r="B52" s="1"/>
      <c r="C52" s="1"/>
      <c r="D52" s="2"/>
      <c r="E52" s="2"/>
      <c r="F52" s="2"/>
      <c r="G52" s="2"/>
      <c r="H52" s="2"/>
      <c r="I52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8493D-56C2-48E5-8C9A-01B4DE19881B}">
  <dimension ref="B1:I29"/>
  <sheetViews>
    <sheetView zoomScale="85" zoomScaleNormal="85" workbookViewId="0">
      <selection activeCell="I9" sqref="I9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8.1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6384" width="8.09765625" style="81"/>
  </cols>
  <sheetData>
    <row r="1" spans="2:9" ht="21.6">
      <c r="B1" s="23" t="s">
        <v>676</v>
      </c>
      <c r="C1" s="1"/>
      <c r="D1" s="2"/>
      <c r="E1" s="2"/>
      <c r="F1" s="2"/>
      <c r="G1" s="131"/>
      <c r="H1" s="131"/>
      <c r="I1" s="1"/>
    </row>
    <row r="2" spans="2:9" ht="19.2">
      <c r="B2" s="22" t="s">
        <v>669</v>
      </c>
      <c r="C2" s="1"/>
      <c r="D2" s="2"/>
      <c r="E2" s="2"/>
      <c r="F2" s="2"/>
      <c r="G2" s="131"/>
      <c r="H2" s="131"/>
      <c r="I2" s="1"/>
    </row>
    <row r="3" spans="2:9" ht="22.05" customHeight="1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51"/>
    </row>
    <row r="4" spans="2:9" ht="22.05" customHeight="1">
      <c r="B4" s="3" t="s">
        <v>608</v>
      </c>
      <c r="C4" s="150" t="s">
        <v>568</v>
      </c>
      <c r="D4" s="150">
        <v>40</v>
      </c>
      <c r="E4" s="150">
        <v>45</v>
      </c>
      <c r="F4" s="150">
        <f>D4+E4</f>
        <v>85</v>
      </c>
      <c r="G4" s="156">
        <v>13.2</v>
      </c>
      <c r="H4" s="156">
        <f>F4-G4</f>
        <v>71.8</v>
      </c>
      <c r="I4" s="152"/>
    </row>
    <row r="5" spans="2:9" ht="22.05" customHeight="1">
      <c r="B5" s="3" t="s">
        <v>607</v>
      </c>
      <c r="C5" s="150" t="s">
        <v>567</v>
      </c>
      <c r="D5" s="150">
        <v>46</v>
      </c>
      <c r="E5" s="150">
        <v>47</v>
      </c>
      <c r="F5" s="150">
        <f t="shared" ref="F5:F24" si="0">D5+E5</f>
        <v>93</v>
      </c>
      <c r="G5" s="156">
        <v>20.399999999999999</v>
      </c>
      <c r="H5" s="156">
        <f t="shared" ref="H5:H24" si="1">F5-G5</f>
        <v>72.599999999999994</v>
      </c>
      <c r="I5" s="152"/>
    </row>
    <row r="6" spans="2:9" ht="22.05" customHeight="1">
      <c r="B6" s="3" t="s">
        <v>606</v>
      </c>
      <c r="C6" s="150" t="s">
        <v>545</v>
      </c>
      <c r="D6" s="150">
        <v>53</v>
      </c>
      <c r="E6" s="150">
        <v>50</v>
      </c>
      <c r="F6" s="150">
        <f t="shared" si="0"/>
        <v>103</v>
      </c>
      <c r="G6" s="156">
        <v>30</v>
      </c>
      <c r="H6" s="156">
        <f t="shared" si="1"/>
        <v>73</v>
      </c>
      <c r="I6" s="152"/>
    </row>
    <row r="7" spans="2:9" ht="22.05" customHeight="1">
      <c r="B7" s="3" t="s">
        <v>605</v>
      </c>
      <c r="C7" s="150" t="s">
        <v>681</v>
      </c>
      <c r="D7" s="150">
        <v>49</v>
      </c>
      <c r="E7" s="150">
        <v>46</v>
      </c>
      <c r="F7" s="150">
        <f t="shared" si="0"/>
        <v>95</v>
      </c>
      <c r="G7" s="156">
        <v>22.8</v>
      </c>
      <c r="H7" s="156">
        <f t="shared" si="1"/>
        <v>72.2</v>
      </c>
      <c r="I7" s="152"/>
    </row>
    <row r="8" spans="2:9" ht="22.05" customHeight="1">
      <c r="B8" s="3" t="s">
        <v>603</v>
      </c>
      <c r="C8" s="150" t="s">
        <v>527</v>
      </c>
      <c r="D8" s="150">
        <v>44</v>
      </c>
      <c r="E8" s="150">
        <v>40</v>
      </c>
      <c r="F8" s="150">
        <f t="shared" si="0"/>
        <v>84</v>
      </c>
      <c r="G8" s="156">
        <v>10.8</v>
      </c>
      <c r="H8" s="156">
        <f t="shared" si="1"/>
        <v>73.2</v>
      </c>
      <c r="I8" s="44"/>
    </row>
    <row r="9" spans="2:9" ht="22.05" customHeight="1">
      <c r="B9" s="3" t="s">
        <v>602</v>
      </c>
      <c r="C9" s="150" t="s">
        <v>529</v>
      </c>
      <c r="D9" s="150">
        <v>47</v>
      </c>
      <c r="E9" s="150">
        <v>42</v>
      </c>
      <c r="F9" s="150">
        <f t="shared" si="0"/>
        <v>89</v>
      </c>
      <c r="G9" s="156">
        <v>14.4</v>
      </c>
      <c r="H9" s="156">
        <f t="shared" si="1"/>
        <v>74.599999999999994</v>
      </c>
      <c r="I9" s="1"/>
    </row>
    <row r="10" spans="2:9" ht="22.05" customHeight="1">
      <c r="B10" s="3" t="s">
        <v>601</v>
      </c>
      <c r="C10" s="150" t="s">
        <v>658</v>
      </c>
      <c r="D10" s="150">
        <v>52</v>
      </c>
      <c r="E10" s="150">
        <v>51</v>
      </c>
      <c r="F10" s="150">
        <f t="shared" si="0"/>
        <v>103</v>
      </c>
      <c r="G10" s="156">
        <v>27.6</v>
      </c>
      <c r="H10" s="156">
        <f t="shared" si="1"/>
        <v>75.400000000000006</v>
      </c>
      <c r="I10" s="1"/>
    </row>
    <row r="11" spans="2:9" ht="22.05" customHeight="1">
      <c r="B11" s="3" t="s">
        <v>599</v>
      </c>
      <c r="C11" s="150" t="s">
        <v>564</v>
      </c>
      <c r="D11" s="150">
        <v>49</v>
      </c>
      <c r="E11" s="150">
        <v>53</v>
      </c>
      <c r="F11" s="150">
        <f t="shared" si="0"/>
        <v>102</v>
      </c>
      <c r="G11" s="156">
        <v>26.4</v>
      </c>
      <c r="H11" s="156">
        <f t="shared" si="1"/>
        <v>75.599999999999994</v>
      </c>
      <c r="I11" s="1"/>
    </row>
    <row r="12" spans="2:9" ht="22.05" customHeight="1">
      <c r="B12" s="3" t="s">
        <v>598</v>
      </c>
      <c r="C12" s="150" t="s">
        <v>631</v>
      </c>
      <c r="D12" s="150">
        <v>42</v>
      </c>
      <c r="E12" s="150">
        <v>46</v>
      </c>
      <c r="F12" s="150">
        <f t="shared" si="0"/>
        <v>88</v>
      </c>
      <c r="G12" s="156">
        <v>12</v>
      </c>
      <c r="H12" s="156">
        <f t="shared" si="1"/>
        <v>76</v>
      </c>
      <c r="I12" s="1"/>
    </row>
    <row r="13" spans="2:9" ht="22.05" customHeight="1">
      <c r="B13" s="3" t="s">
        <v>597</v>
      </c>
      <c r="C13" s="150" t="s">
        <v>655</v>
      </c>
      <c r="D13" s="150">
        <v>49</v>
      </c>
      <c r="E13" s="150">
        <v>45</v>
      </c>
      <c r="F13" s="150">
        <f t="shared" si="0"/>
        <v>94</v>
      </c>
      <c r="G13" s="156">
        <v>18</v>
      </c>
      <c r="H13" s="156">
        <f t="shared" si="1"/>
        <v>76</v>
      </c>
      <c r="I13" s="2"/>
    </row>
    <row r="14" spans="2:9" ht="22.05" customHeight="1">
      <c r="B14" s="3" t="s">
        <v>596</v>
      </c>
      <c r="C14" s="150" t="s">
        <v>629</v>
      </c>
      <c r="D14" s="150">
        <v>43</v>
      </c>
      <c r="E14" s="150">
        <v>48</v>
      </c>
      <c r="F14" s="150">
        <f t="shared" si="0"/>
        <v>91</v>
      </c>
      <c r="G14" s="156">
        <v>14.4</v>
      </c>
      <c r="H14" s="156">
        <f t="shared" si="1"/>
        <v>76.599999999999994</v>
      </c>
      <c r="I14" s="1"/>
    </row>
    <row r="15" spans="2:9" ht="22.05" customHeight="1">
      <c r="B15" s="3" t="s">
        <v>595</v>
      </c>
      <c r="C15" s="150" t="s">
        <v>677</v>
      </c>
      <c r="D15" s="150">
        <v>51</v>
      </c>
      <c r="E15" s="150">
        <v>45</v>
      </c>
      <c r="F15" s="150">
        <f t="shared" si="0"/>
        <v>96</v>
      </c>
      <c r="G15" s="156">
        <v>20.399999999999999</v>
      </c>
      <c r="H15" s="156">
        <f t="shared" si="1"/>
        <v>75.599999999999994</v>
      </c>
      <c r="I15" s="1"/>
    </row>
    <row r="16" spans="2:9" ht="22.05" customHeight="1">
      <c r="B16" s="3" t="s">
        <v>593</v>
      </c>
      <c r="C16" s="150" t="s">
        <v>635</v>
      </c>
      <c r="D16" s="150">
        <v>46</v>
      </c>
      <c r="E16" s="150">
        <v>41</v>
      </c>
      <c r="F16" s="150">
        <f t="shared" si="0"/>
        <v>87</v>
      </c>
      <c r="G16" s="156">
        <v>9.6</v>
      </c>
      <c r="H16" s="156">
        <f t="shared" si="1"/>
        <v>77.400000000000006</v>
      </c>
      <c r="I16" s="2"/>
    </row>
    <row r="17" spans="2:9" ht="22.05" customHeight="1">
      <c r="B17" s="3" t="s">
        <v>592</v>
      </c>
      <c r="C17" s="150" t="s">
        <v>678</v>
      </c>
      <c r="D17" s="150">
        <v>49</v>
      </c>
      <c r="E17" s="150">
        <v>43</v>
      </c>
      <c r="F17" s="150">
        <f t="shared" si="0"/>
        <v>92</v>
      </c>
      <c r="G17" s="156">
        <v>14.4</v>
      </c>
      <c r="H17" s="156">
        <f t="shared" si="1"/>
        <v>77.599999999999994</v>
      </c>
      <c r="I17" s="2"/>
    </row>
    <row r="18" spans="2:9" ht="22.05" customHeight="1">
      <c r="B18" s="3" t="s">
        <v>477</v>
      </c>
      <c r="C18" s="150" t="s">
        <v>558</v>
      </c>
      <c r="D18" s="150">
        <v>48</v>
      </c>
      <c r="E18" s="150">
        <v>50</v>
      </c>
      <c r="F18" s="150">
        <f t="shared" si="0"/>
        <v>98</v>
      </c>
      <c r="G18" s="156">
        <v>20.399999999999999</v>
      </c>
      <c r="H18" s="156">
        <f t="shared" si="1"/>
        <v>77.599999999999994</v>
      </c>
      <c r="I18" s="1"/>
    </row>
    <row r="19" spans="2:9" ht="22.05" customHeight="1">
      <c r="B19" s="3" t="s">
        <v>590</v>
      </c>
      <c r="C19" s="150" t="s">
        <v>640</v>
      </c>
      <c r="D19" s="150">
        <v>43</v>
      </c>
      <c r="E19" s="150">
        <v>48</v>
      </c>
      <c r="F19" s="150">
        <f t="shared" si="0"/>
        <v>91</v>
      </c>
      <c r="G19" s="156">
        <v>13.2</v>
      </c>
      <c r="H19" s="156">
        <f t="shared" si="1"/>
        <v>77.8</v>
      </c>
      <c r="I19" s="1"/>
    </row>
    <row r="20" spans="2:9" ht="22.05" customHeight="1">
      <c r="B20" s="3" t="s">
        <v>589</v>
      </c>
      <c r="C20" s="150" t="s">
        <v>570</v>
      </c>
      <c r="D20" s="150">
        <v>51</v>
      </c>
      <c r="E20" s="150">
        <v>46</v>
      </c>
      <c r="F20" s="150">
        <f t="shared" si="0"/>
        <v>97</v>
      </c>
      <c r="G20" s="156">
        <v>19.2</v>
      </c>
      <c r="H20" s="156">
        <f t="shared" si="1"/>
        <v>77.8</v>
      </c>
      <c r="I20" s="1"/>
    </row>
    <row r="21" spans="2:9" ht="22.05" customHeight="1">
      <c r="B21" s="3" t="s">
        <v>588</v>
      </c>
      <c r="C21" s="150" t="s">
        <v>633</v>
      </c>
      <c r="D21" s="150">
        <v>54</v>
      </c>
      <c r="E21" s="150">
        <v>49</v>
      </c>
      <c r="F21" s="150">
        <f t="shared" si="0"/>
        <v>103</v>
      </c>
      <c r="G21" s="156">
        <v>24</v>
      </c>
      <c r="H21" s="156">
        <f t="shared" si="1"/>
        <v>79</v>
      </c>
      <c r="I21" s="1"/>
    </row>
    <row r="22" spans="2:9" ht="22.05" customHeight="1">
      <c r="B22" s="3" t="s">
        <v>586</v>
      </c>
      <c r="C22" s="150" t="s">
        <v>679</v>
      </c>
      <c r="D22" s="150">
        <v>51</v>
      </c>
      <c r="E22" s="150">
        <v>59</v>
      </c>
      <c r="F22" s="150">
        <f t="shared" si="0"/>
        <v>110</v>
      </c>
      <c r="G22" s="156">
        <v>30</v>
      </c>
      <c r="H22" s="156">
        <f t="shared" si="1"/>
        <v>80</v>
      </c>
      <c r="I22" s="1"/>
    </row>
    <row r="23" spans="2:9" ht="22.05" customHeight="1">
      <c r="B23" s="3" t="s">
        <v>585</v>
      </c>
      <c r="C23" s="150" t="s">
        <v>680</v>
      </c>
      <c r="D23" s="150">
        <v>54</v>
      </c>
      <c r="E23" s="150">
        <v>60</v>
      </c>
      <c r="F23" s="150">
        <f t="shared" si="0"/>
        <v>114</v>
      </c>
      <c r="G23" s="156">
        <v>31.2</v>
      </c>
      <c r="H23" s="156">
        <f t="shared" si="1"/>
        <v>82.8</v>
      </c>
      <c r="I23" s="1"/>
    </row>
    <row r="24" spans="2:9" ht="22.05" customHeight="1">
      <c r="B24" s="3" t="s">
        <v>583</v>
      </c>
      <c r="C24" s="150" t="s">
        <v>638</v>
      </c>
      <c r="D24" s="150">
        <v>53</v>
      </c>
      <c r="E24" s="150">
        <v>65</v>
      </c>
      <c r="F24" s="150">
        <f t="shared" si="0"/>
        <v>118</v>
      </c>
      <c r="G24" s="156">
        <v>33.6</v>
      </c>
      <c r="H24" s="156">
        <f t="shared" si="1"/>
        <v>84.4</v>
      </c>
      <c r="I24" s="2"/>
    </row>
    <row r="25" spans="2:9" ht="21.6">
      <c r="C25" s="149"/>
      <c r="D25" s="149"/>
      <c r="E25" s="149"/>
      <c r="F25" s="149"/>
      <c r="G25" s="153"/>
      <c r="H25" s="153"/>
    </row>
    <row r="26" spans="2:9" ht="21.6">
      <c r="B26" s="3" t="s">
        <v>537</v>
      </c>
      <c r="C26" s="150" t="s">
        <v>527</v>
      </c>
      <c r="D26" s="150">
        <v>44</v>
      </c>
      <c r="E26" s="150">
        <v>40</v>
      </c>
      <c r="F26" s="150">
        <f t="shared" ref="F26" si="2">D26+E26</f>
        <v>84</v>
      </c>
      <c r="G26" s="154"/>
      <c r="H26" s="155"/>
    </row>
    <row r="28" spans="2:9" ht="21.6">
      <c r="B28" s="149" t="s">
        <v>682</v>
      </c>
    </row>
    <row r="29" spans="2:9" ht="21.6">
      <c r="B29" s="149" t="s">
        <v>683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7EDD-0758-4199-8933-E55F5033019E}">
  <dimension ref="B1:M49"/>
  <sheetViews>
    <sheetView workbookViewId="0">
      <selection activeCell="Q10" sqref="Q10"/>
    </sheetView>
  </sheetViews>
  <sheetFormatPr defaultColWidth="8.09765625" defaultRowHeight="17.399999999999999"/>
  <cols>
    <col min="1" max="1" width="2" style="81" customWidth="1"/>
    <col min="2" max="2" width="13.6992187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1" ht="21.6">
      <c r="B1" s="23" t="s">
        <v>469</v>
      </c>
      <c r="C1" s="1"/>
      <c r="D1" s="2"/>
      <c r="E1" s="2"/>
      <c r="F1" s="2"/>
      <c r="G1" s="2"/>
      <c r="H1" s="2"/>
      <c r="I1" s="1"/>
    </row>
    <row r="2" spans="2:11" ht="19.2">
      <c r="B2" s="22" t="s">
        <v>390</v>
      </c>
      <c r="C2" s="1"/>
      <c r="D2" s="2"/>
      <c r="E2" s="2"/>
      <c r="F2" s="2"/>
      <c r="G2" s="2"/>
      <c r="H2" s="2"/>
      <c r="I2" s="1"/>
    </row>
    <row r="3" spans="2:11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11" ht="19.2">
      <c r="B4" s="51" t="s">
        <v>389</v>
      </c>
      <c r="C4" s="52" t="s">
        <v>361</v>
      </c>
      <c r="D4" s="7">
        <v>39</v>
      </c>
      <c r="E4" s="7">
        <v>41</v>
      </c>
      <c r="F4" s="7">
        <f t="shared" ref="F4:F43" si="0">SUM(D4:E4)</f>
        <v>80</v>
      </c>
      <c r="G4" s="19">
        <v>12</v>
      </c>
      <c r="H4" s="7">
        <f t="shared" ref="H4:H43" si="1">F4-G4</f>
        <v>68</v>
      </c>
      <c r="I4" s="82">
        <f>(G4-4)*0.7</f>
        <v>5.6</v>
      </c>
      <c r="K4" s="87"/>
    </row>
    <row r="5" spans="2:11" ht="19.2">
      <c r="B5" s="51" t="s">
        <v>388</v>
      </c>
      <c r="C5" s="52" t="s">
        <v>444</v>
      </c>
      <c r="D5" s="3">
        <v>46</v>
      </c>
      <c r="E5" s="3">
        <v>49</v>
      </c>
      <c r="F5" s="7">
        <f t="shared" si="0"/>
        <v>95</v>
      </c>
      <c r="G5" s="19">
        <v>26</v>
      </c>
      <c r="H5" s="7">
        <f t="shared" si="1"/>
        <v>69</v>
      </c>
      <c r="I5" s="82">
        <f>(G5-3)*0.8</f>
        <v>18.400000000000002</v>
      </c>
      <c r="K5" s="84"/>
    </row>
    <row r="6" spans="2:11" ht="19.2">
      <c r="B6" s="51" t="s">
        <v>387</v>
      </c>
      <c r="C6" s="52" t="s">
        <v>162</v>
      </c>
      <c r="D6" s="3">
        <v>46</v>
      </c>
      <c r="E6" s="3">
        <v>49</v>
      </c>
      <c r="F6" s="7">
        <f t="shared" si="0"/>
        <v>95</v>
      </c>
      <c r="G6" s="19">
        <v>26</v>
      </c>
      <c r="H6" s="7">
        <f t="shared" si="1"/>
        <v>69</v>
      </c>
      <c r="I6" s="82">
        <f>(G6-3)*0.9</f>
        <v>20.7</v>
      </c>
      <c r="J6" s="2"/>
      <c r="K6" s="84"/>
    </row>
    <row r="7" spans="2:11" ht="19.2">
      <c r="B7" s="54" t="s">
        <v>411</v>
      </c>
      <c r="C7" s="56" t="s">
        <v>80</v>
      </c>
      <c r="D7" s="3">
        <v>44</v>
      </c>
      <c r="E7" s="3">
        <v>42</v>
      </c>
      <c r="F7" s="7">
        <f t="shared" si="0"/>
        <v>86</v>
      </c>
      <c r="G7" s="19">
        <v>15</v>
      </c>
      <c r="H7" s="7">
        <f t="shared" si="1"/>
        <v>71</v>
      </c>
      <c r="I7" s="47"/>
    </row>
    <row r="8" spans="2:11" ht="19.2">
      <c r="B8" s="51" t="s">
        <v>385</v>
      </c>
      <c r="C8" s="52" t="s">
        <v>111</v>
      </c>
      <c r="D8" s="3">
        <v>46</v>
      </c>
      <c r="E8" s="3">
        <v>48</v>
      </c>
      <c r="F8" s="7">
        <f t="shared" si="0"/>
        <v>94</v>
      </c>
      <c r="G8" s="19">
        <v>23</v>
      </c>
      <c r="H8" s="7">
        <f t="shared" si="1"/>
        <v>71</v>
      </c>
      <c r="I8" s="79"/>
    </row>
    <row r="9" spans="2:11" ht="19.2">
      <c r="B9" s="54" t="s">
        <v>424</v>
      </c>
      <c r="C9" s="52" t="s">
        <v>84</v>
      </c>
      <c r="D9" s="3">
        <v>43</v>
      </c>
      <c r="E9" s="3">
        <v>52</v>
      </c>
      <c r="F9" s="7">
        <f t="shared" si="0"/>
        <v>95</v>
      </c>
      <c r="G9" s="19">
        <v>23</v>
      </c>
      <c r="H9" s="7">
        <f t="shared" si="1"/>
        <v>72</v>
      </c>
      <c r="I9" s="1"/>
    </row>
    <row r="10" spans="2:11" ht="19.2">
      <c r="B10" s="51" t="s">
        <v>383</v>
      </c>
      <c r="C10" s="52" t="s">
        <v>230</v>
      </c>
      <c r="D10" s="3">
        <v>50</v>
      </c>
      <c r="E10" s="3">
        <v>51</v>
      </c>
      <c r="F10" s="7">
        <f t="shared" si="0"/>
        <v>101</v>
      </c>
      <c r="G10" s="19">
        <v>28</v>
      </c>
      <c r="H10" s="7">
        <f t="shared" si="1"/>
        <v>73</v>
      </c>
      <c r="I10" s="1"/>
    </row>
    <row r="11" spans="2:11" ht="19.2">
      <c r="B11" s="54" t="s">
        <v>363</v>
      </c>
      <c r="C11" s="52" t="s">
        <v>51</v>
      </c>
      <c r="D11" s="3">
        <v>39</v>
      </c>
      <c r="E11" s="3">
        <v>42</v>
      </c>
      <c r="F11" s="7">
        <f t="shared" si="0"/>
        <v>81</v>
      </c>
      <c r="G11" s="19">
        <v>6</v>
      </c>
      <c r="H11" s="3">
        <f t="shared" si="1"/>
        <v>75</v>
      </c>
      <c r="I11" s="1"/>
    </row>
    <row r="12" spans="2:11" ht="19.2">
      <c r="B12" s="51" t="s">
        <v>382</v>
      </c>
      <c r="C12" s="52" t="s">
        <v>468</v>
      </c>
      <c r="D12" s="3">
        <v>45</v>
      </c>
      <c r="E12" s="3">
        <v>51</v>
      </c>
      <c r="F12" s="7">
        <f t="shared" si="0"/>
        <v>96</v>
      </c>
      <c r="G12" s="19">
        <v>21</v>
      </c>
      <c r="H12" s="3">
        <f t="shared" si="1"/>
        <v>75</v>
      </c>
      <c r="I12" s="1"/>
    </row>
    <row r="13" spans="2:11" ht="19.2">
      <c r="B13" s="54" t="s">
        <v>437</v>
      </c>
      <c r="C13" s="51" t="s">
        <v>454</v>
      </c>
      <c r="D13" s="3">
        <v>50</v>
      </c>
      <c r="E13" s="3">
        <v>52</v>
      </c>
      <c r="F13" s="7">
        <f t="shared" si="0"/>
        <v>102</v>
      </c>
      <c r="G13" s="19">
        <v>27</v>
      </c>
      <c r="H13" s="3">
        <f t="shared" si="1"/>
        <v>75</v>
      </c>
      <c r="I13" s="2"/>
    </row>
    <row r="14" spans="2:11" ht="19.2">
      <c r="B14" s="3" t="s">
        <v>103</v>
      </c>
      <c r="C14" s="6" t="s">
        <v>74</v>
      </c>
      <c r="D14" s="3">
        <v>47</v>
      </c>
      <c r="E14" s="3">
        <v>45</v>
      </c>
      <c r="F14" s="7">
        <f t="shared" si="0"/>
        <v>92</v>
      </c>
      <c r="G14" s="19">
        <v>16</v>
      </c>
      <c r="H14" s="3">
        <f t="shared" si="1"/>
        <v>76</v>
      </c>
      <c r="I14" s="1"/>
    </row>
    <row r="15" spans="2:11" ht="19.2">
      <c r="B15" s="54" t="s">
        <v>399</v>
      </c>
      <c r="C15" s="52" t="s">
        <v>61</v>
      </c>
      <c r="D15" s="3">
        <v>47</v>
      </c>
      <c r="E15" s="3">
        <v>57</v>
      </c>
      <c r="F15" s="7">
        <f t="shared" si="0"/>
        <v>104</v>
      </c>
      <c r="G15" s="19">
        <v>28</v>
      </c>
      <c r="H15" s="3">
        <f t="shared" si="1"/>
        <v>76</v>
      </c>
      <c r="I15" s="1"/>
    </row>
    <row r="16" spans="2:11" ht="19.2">
      <c r="B16" s="3" t="s">
        <v>99</v>
      </c>
      <c r="C16" s="6" t="s">
        <v>400</v>
      </c>
      <c r="D16" s="3">
        <v>42</v>
      </c>
      <c r="E16" s="3">
        <v>46</v>
      </c>
      <c r="F16" s="7">
        <f t="shared" si="0"/>
        <v>88</v>
      </c>
      <c r="G16" s="19">
        <v>11</v>
      </c>
      <c r="H16" s="3">
        <f t="shared" si="1"/>
        <v>77</v>
      </c>
      <c r="I16" s="2"/>
    </row>
    <row r="17" spans="2:9" ht="19.2">
      <c r="B17" s="3" t="s">
        <v>98</v>
      </c>
      <c r="C17" s="6" t="s">
        <v>450</v>
      </c>
      <c r="D17" s="3">
        <v>41</v>
      </c>
      <c r="E17" s="3">
        <v>48</v>
      </c>
      <c r="F17" s="7">
        <f t="shared" si="0"/>
        <v>89</v>
      </c>
      <c r="G17" s="19">
        <v>12</v>
      </c>
      <c r="H17" s="3">
        <f t="shared" si="1"/>
        <v>77</v>
      </c>
      <c r="I17" s="2"/>
    </row>
    <row r="18" spans="2:9" ht="19.2">
      <c r="B18" s="51" t="s">
        <v>378</v>
      </c>
      <c r="C18" s="86" t="s">
        <v>297</v>
      </c>
      <c r="D18" s="3">
        <v>46</v>
      </c>
      <c r="E18" s="3">
        <v>50</v>
      </c>
      <c r="F18" s="7">
        <f t="shared" si="0"/>
        <v>96</v>
      </c>
      <c r="G18" s="19">
        <v>19</v>
      </c>
      <c r="H18" s="3">
        <f t="shared" si="1"/>
        <v>77</v>
      </c>
      <c r="I18" s="1"/>
    </row>
    <row r="19" spans="2:9" ht="19.2">
      <c r="B19" s="3" t="s">
        <v>95</v>
      </c>
      <c r="C19" s="6" t="s">
        <v>24</v>
      </c>
      <c r="D19" s="3">
        <v>50</v>
      </c>
      <c r="E19" s="3">
        <v>48</v>
      </c>
      <c r="F19" s="7">
        <f t="shared" si="0"/>
        <v>98</v>
      </c>
      <c r="G19" s="19">
        <v>21</v>
      </c>
      <c r="H19" s="3">
        <f t="shared" si="1"/>
        <v>77</v>
      </c>
      <c r="I19" s="1"/>
    </row>
    <row r="20" spans="2:9" ht="19.2">
      <c r="B20" s="3" t="s">
        <v>94</v>
      </c>
      <c r="C20" s="6" t="s">
        <v>164</v>
      </c>
      <c r="D20" s="3">
        <v>48</v>
      </c>
      <c r="E20" s="3">
        <v>50</v>
      </c>
      <c r="F20" s="7">
        <f t="shared" si="0"/>
        <v>98</v>
      </c>
      <c r="G20" s="19">
        <v>20</v>
      </c>
      <c r="H20" s="3">
        <f t="shared" si="1"/>
        <v>78</v>
      </c>
      <c r="I20" s="1"/>
    </row>
    <row r="21" spans="2:9" ht="19.2">
      <c r="B21" s="3" t="s">
        <v>93</v>
      </c>
      <c r="C21" s="6" t="s">
        <v>72</v>
      </c>
      <c r="D21" s="3">
        <v>50</v>
      </c>
      <c r="E21" s="3">
        <v>52</v>
      </c>
      <c r="F21" s="7">
        <f t="shared" si="0"/>
        <v>102</v>
      </c>
      <c r="G21" s="19">
        <v>24</v>
      </c>
      <c r="H21" s="3">
        <f t="shared" si="1"/>
        <v>78</v>
      </c>
      <c r="I21" s="1"/>
    </row>
    <row r="22" spans="2:9" ht="19.2">
      <c r="B22" s="3" t="s">
        <v>92</v>
      </c>
      <c r="C22" s="55" t="s">
        <v>275</v>
      </c>
      <c r="D22" s="3">
        <v>52</v>
      </c>
      <c r="E22" s="3">
        <v>52</v>
      </c>
      <c r="F22" s="7">
        <f t="shared" si="0"/>
        <v>104</v>
      </c>
      <c r="G22" s="19">
        <v>26</v>
      </c>
      <c r="H22" s="3">
        <f t="shared" si="1"/>
        <v>78</v>
      </c>
      <c r="I22" s="1"/>
    </row>
    <row r="23" spans="2:9" ht="19.2">
      <c r="B23" s="51" t="s">
        <v>377</v>
      </c>
      <c r="C23" s="52" t="s">
        <v>25</v>
      </c>
      <c r="D23" s="3">
        <v>52</v>
      </c>
      <c r="E23" s="3">
        <v>56</v>
      </c>
      <c r="F23" s="7">
        <f t="shared" si="0"/>
        <v>108</v>
      </c>
      <c r="G23" s="19">
        <v>30</v>
      </c>
      <c r="H23" s="3">
        <f t="shared" si="1"/>
        <v>78</v>
      </c>
      <c r="I23" s="1"/>
    </row>
    <row r="24" spans="2:9" ht="19.2">
      <c r="B24" s="3" t="s">
        <v>88</v>
      </c>
      <c r="C24" s="41" t="s">
        <v>314</v>
      </c>
      <c r="D24" s="3">
        <v>52</v>
      </c>
      <c r="E24" s="3">
        <v>59</v>
      </c>
      <c r="F24" s="7">
        <f t="shared" si="0"/>
        <v>111</v>
      </c>
      <c r="G24" s="19">
        <v>33</v>
      </c>
      <c r="H24" s="3">
        <f t="shared" si="1"/>
        <v>78</v>
      </c>
      <c r="I24" s="2"/>
    </row>
    <row r="25" spans="2:9" ht="19.2">
      <c r="B25" s="3" t="s">
        <v>87</v>
      </c>
      <c r="C25" s="84" t="s">
        <v>298</v>
      </c>
      <c r="D25" s="3">
        <v>47</v>
      </c>
      <c r="E25" s="3">
        <v>50</v>
      </c>
      <c r="F25" s="7">
        <f t="shared" si="0"/>
        <v>97</v>
      </c>
      <c r="G25" s="19">
        <v>18</v>
      </c>
      <c r="H25" s="3">
        <f t="shared" si="1"/>
        <v>79</v>
      </c>
      <c r="I25" s="1"/>
    </row>
    <row r="26" spans="2:9" ht="19.2">
      <c r="B26" s="3" t="s">
        <v>85</v>
      </c>
      <c r="C26" s="6" t="s">
        <v>352</v>
      </c>
      <c r="D26" s="3">
        <v>52</v>
      </c>
      <c r="E26" s="3">
        <v>49</v>
      </c>
      <c r="F26" s="7">
        <f t="shared" si="0"/>
        <v>101</v>
      </c>
      <c r="G26" s="19">
        <v>22</v>
      </c>
      <c r="H26" s="3">
        <f t="shared" si="1"/>
        <v>79</v>
      </c>
      <c r="I26" s="1"/>
    </row>
    <row r="27" spans="2:9" ht="19.2">
      <c r="B27" s="3" t="s">
        <v>83</v>
      </c>
      <c r="C27" s="6" t="s">
        <v>254</v>
      </c>
      <c r="D27" s="3">
        <v>51</v>
      </c>
      <c r="E27" s="3">
        <v>53</v>
      </c>
      <c r="F27" s="7">
        <f t="shared" si="0"/>
        <v>104</v>
      </c>
      <c r="G27" s="19">
        <v>25</v>
      </c>
      <c r="H27" s="3">
        <f t="shared" si="1"/>
        <v>79</v>
      </c>
      <c r="I27" s="1"/>
    </row>
    <row r="28" spans="2:9" ht="19.2">
      <c r="B28" s="51" t="s">
        <v>375</v>
      </c>
      <c r="C28" s="52" t="s">
        <v>435</v>
      </c>
      <c r="D28" s="3">
        <v>47</v>
      </c>
      <c r="E28" s="3">
        <v>44</v>
      </c>
      <c r="F28" s="7">
        <f t="shared" si="0"/>
        <v>91</v>
      </c>
      <c r="G28" s="19">
        <v>11</v>
      </c>
      <c r="H28" s="3">
        <f t="shared" si="1"/>
        <v>80</v>
      </c>
      <c r="I28" s="1"/>
    </row>
    <row r="29" spans="2:9" ht="19.2">
      <c r="B29" s="3" t="s">
        <v>79</v>
      </c>
      <c r="C29" s="6" t="s">
        <v>313</v>
      </c>
      <c r="D29" s="3">
        <v>44</v>
      </c>
      <c r="E29" s="3">
        <v>45</v>
      </c>
      <c r="F29" s="7">
        <f t="shared" si="0"/>
        <v>89</v>
      </c>
      <c r="G29" s="19">
        <v>8</v>
      </c>
      <c r="H29" s="3">
        <f t="shared" si="1"/>
        <v>81</v>
      </c>
      <c r="I29" s="1"/>
    </row>
    <row r="30" spans="2:9" ht="19.2">
      <c r="B30" s="3" t="s">
        <v>78</v>
      </c>
      <c r="C30" s="41" t="s">
        <v>336</v>
      </c>
      <c r="D30" s="3">
        <v>50</v>
      </c>
      <c r="E30" s="3">
        <v>54</v>
      </c>
      <c r="F30" s="7">
        <f t="shared" si="0"/>
        <v>104</v>
      </c>
      <c r="G30" s="19">
        <v>23</v>
      </c>
      <c r="H30" s="3">
        <f t="shared" si="1"/>
        <v>81</v>
      </c>
      <c r="I30" s="1"/>
    </row>
    <row r="31" spans="2:9" ht="19.2">
      <c r="B31" s="3" t="s">
        <v>76</v>
      </c>
      <c r="C31" s="41" t="s">
        <v>334</v>
      </c>
      <c r="D31" s="3">
        <v>52</v>
      </c>
      <c r="E31" s="3">
        <v>54</v>
      </c>
      <c r="F31" s="7">
        <f t="shared" si="0"/>
        <v>106</v>
      </c>
      <c r="G31" s="19">
        <v>25</v>
      </c>
      <c r="H31" s="3">
        <f t="shared" si="1"/>
        <v>81</v>
      </c>
      <c r="I31" s="1"/>
    </row>
    <row r="32" spans="2:9" ht="19.2">
      <c r="B32" s="3" t="s">
        <v>75</v>
      </c>
      <c r="C32" s="6" t="s">
        <v>245</v>
      </c>
      <c r="D32" s="3">
        <v>56</v>
      </c>
      <c r="E32" s="3">
        <v>56</v>
      </c>
      <c r="F32" s="7">
        <f t="shared" si="0"/>
        <v>112</v>
      </c>
      <c r="G32" s="19">
        <v>30</v>
      </c>
      <c r="H32" s="16">
        <f t="shared" si="1"/>
        <v>82</v>
      </c>
      <c r="I32" s="1"/>
    </row>
    <row r="33" spans="2:13" ht="19.2">
      <c r="B33" s="51" t="s">
        <v>374</v>
      </c>
      <c r="C33" s="52" t="s">
        <v>239</v>
      </c>
      <c r="D33" s="3">
        <v>50</v>
      </c>
      <c r="E33" s="3">
        <v>50</v>
      </c>
      <c r="F33" s="7">
        <f t="shared" si="0"/>
        <v>100</v>
      </c>
      <c r="G33" s="19">
        <v>17</v>
      </c>
      <c r="H33" s="3">
        <f t="shared" si="1"/>
        <v>83</v>
      </c>
      <c r="I33" s="1"/>
    </row>
    <row r="34" spans="2:13" ht="19.2">
      <c r="B34" s="3" t="s">
        <v>71</v>
      </c>
      <c r="C34" s="6" t="s">
        <v>448</v>
      </c>
      <c r="D34" s="3">
        <v>47</v>
      </c>
      <c r="E34" s="3">
        <v>55</v>
      </c>
      <c r="F34" s="7">
        <f t="shared" si="0"/>
        <v>102</v>
      </c>
      <c r="G34" s="19">
        <v>19</v>
      </c>
      <c r="H34" s="3">
        <f t="shared" si="1"/>
        <v>83</v>
      </c>
      <c r="I34" s="1"/>
    </row>
    <row r="35" spans="2:13" ht="19.2">
      <c r="B35" s="3" t="s">
        <v>69</v>
      </c>
      <c r="C35" s="85" t="s">
        <v>467</v>
      </c>
      <c r="D35" s="3">
        <v>53</v>
      </c>
      <c r="E35" s="3">
        <v>52</v>
      </c>
      <c r="F35" s="7">
        <f t="shared" si="0"/>
        <v>105</v>
      </c>
      <c r="G35" s="19">
        <v>22</v>
      </c>
      <c r="H35" s="3">
        <f t="shared" si="1"/>
        <v>83</v>
      </c>
      <c r="I35" s="1"/>
    </row>
    <row r="36" spans="2:13" ht="19.2">
      <c r="B36" s="3" t="s">
        <v>67</v>
      </c>
      <c r="C36" s="41" t="s">
        <v>150</v>
      </c>
      <c r="D36" s="3">
        <v>59</v>
      </c>
      <c r="E36" s="3">
        <v>64</v>
      </c>
      <c r="F36" s="7">
        <f t="shared" si="0"/>
        <v>123</v>
      </c>
      <c r="G36" s="19">
        <v>40</v>
      </c>
      <c r="H36" s="3">
        <f t="shared" si="1"/>
        <v>83</v>
      </c>
      <c r="I36" s="1"/>
    </row>
    <row r="37" spans="2:13" ht="19.2">
      <c r="B37" s="3" t="s">
        <v>66</v>
      </c>
      <c r="C37" s="6" t="s">
        <v>355</v>
      </c>
      <c r="D37" s="3">
        <v>52</v>
      </c>
      <c r="E37" s="3">
        <v>51</v>
      </c>
      <c r="F37" s="7">
        <f t="shared" si="0"/>
        <v>103</v>
      </c>
      <c r="G37" s="19">
        <v>19</v>
      </c>
      <c r="H37" s="3">
        <f t="shared" si="1"/>
        <v>84</v>
      </c>
      <c r="I37" s="1"/>
      <c r="M37" s="83"/>
    </row>
    <row r="38" spans="2:13" ht="19.2">
      <c r="B38" s="51" t="s">
        <v>373</v>
      </c>
      <c r="C38" s="52" t="s">
        <v>466</v>
      </c>
      <c r="D38" s="3">
        <v>51</v>
      </c>
      <c r="E38" s="3">
        <v>55</v>
      </c>
      <c r="F38" s="7">
        <f t="shared" si="0"/>
        <v>106</v>
      </c>
      <c r="G38" s="19">
        <v>22</v>
      </c>
      <c r="H38" s="3">
        <f t="shared" si="1"/>
        <v>84</v>
      </c>
      <c r="I38" s="1"/>
    </row>
    <row r="39" spans="2:13" ht="19.2">
      <c r="B39" s="3" t="s">
        <v>62</v>
      </c>
      <c r="C39" s="6" t="s">
        <v>465</v>
      </c>
      <c r="D39" s="3">
        <v>62</v>
      </c>
      <c r="E39" s="3">
        <v>56</v>
      </c>
      <c r="F39" s="7">
        <f t="shared" si="0"/>
        <v>118</v>
      </c>
      <c r="G39" s="19">
        <v>34</v>
      </c>
      <c r="H39" s="3">
        <f t="shared" si="1"/>
        <v>84</v>
      </c>
      <c r="I39" s="1"/>
    </row>
    <row r="40" spans="2:13" ht="19.2">
      <c r="B40" s="3" t="s">
        <v>417</v>
      </c>
      <c r="C40" s="6" t="s">
        <v>464</v>
      </c>
      <c r="D40" s="3">
        <v>48</v>
      </c>
      <c r="E40" s="3">
        <v>50</v>
      </c>
      <c r="F40" s="7">
        <f t="shared" si="0"/>
        <v>98</v>
      </c>
      <c r="G40" s="19">
        <v>13</v>
      </c>
      <c r="H40" s="3">
        <f t="shared" si="1"/>
        <v>85</v>
      </c>
      <c r="I40" s="1"/>
    </row>
    <row r="41" spans="2:13" ht="19.2">
      <c r="B41" s="51" t="s">
        <v>273</v>
      </c>
      <c r="C41" s="50" t="s">
        <v>458</v>
      </c>
      <c r="D41" s="3">
        <v>63</v>
      </c>
      <c r="E41" s="3">
        <v>63</v>
      </c>
      <c r="F41" s="7">
        <f t="shared" si="0"/>
        <v>126</v>
      </c>
      <c r="G41" s="19">
        <v>40</v>
      </c>
      <c r="H41" s="3">
        <f t="shared" si="1"/>
        <v>86</v>
      </c>
      <c r="I41" s="1"/>
    </row>
    <row r="42" spans="2:13" ht="19.2">
      <c r="B42" s="54" t="s">
        <v>56</v>
      </c>
      <c r="C42" s="50" t="s">
        <v>236</v>
      </c>
      <c r="D42" s="3">
        <v>58</v>
      </c>
      <c r="E42" s="3">
        <v>71</v>
      </c>
      <c r="F42" s="7">
        <f t="shared" si="0"/>
        <v>129</v>
      </c>
      <c r="G42" s="19">
        <v>40</v>
      </c>
      <c r="H42" s="3">
        <f t="shared" si="1"/>
        <v>89</v>
      </c>
      <c r="I42" s="1"/>
    </row>
    <row r="43" spans="2:13" ht="19.8" thickBot="1">
      <c r="B43" s="54" t="s">
        <v>54</v>
      </c>
      <c r="C43" s="52" t="s">
        <v>104</v>
      </c>
      <c r="D43" s="3">
        <v>59</v>
      </c>
      <c r="E43" s="3">
        <v>62</v>
      </c>
      <c r="F43" s="7">
        <f t="shared" si="0"/>
        <v>121</v>
      </c>
      <c r="G43" s="19">
        <v>29</v>
      </c>
      <c r="H43" s="3">
        <f t="shared" si="1"/>
        <v>92</v>
      </c>
      <c r="I43" s="1"/>
    </row>
    <row r="44" spans="2:13" ht="19.2">
      <c r="B44" s="63" t="s">
        <v>52</v>
      </c>
      <c r="C44" s="63" t="s">
        <v>361</v>
      </c>
      <c r="D44" s="60"/>
      <c r="E44" s="60"/>
      <c r="F44" s="62">
        <v>80</v>
      </c>
      <c r="G44" s="61"/>
      <c r="H44" s="60"/>
      <c r="I44" s="1"/>
    </row>
    <row r="45" spans="2:13" ht="19.2">
      <c r="B45" s="53" t="s">
        <v>48</v>
      </c>
      <c r="C45" s="52" t="s">
        <v>444</v>
      </c>
      <c r="D45" s="3">
        <v>46</v>
      </c>
      <c r="E45" s="3">
        <v>49</v>
      </c>
      <c r="F45" s="7">
        <f>SUM(D45:E45)</f>
        <v>95</v>
      </c>
      <c r="G45" s="19">
        <v>26</v>
      </c>
      <c r="H45" s="59">
        <f>F45-G45</f>
        <v>69</v>
      </c>
      <c r="I45" s="1"/>
    </row>
    <row r="46" spans="2:13" ht="19.2">
      <c r="B46" s="51" t="s">
        <v>371</v>
      </c>
      <c r="C46" s="50" t="s">
        <v>314</v>
      </c>
      <c r="D46" s="3">
        <v>52</v>
      </c>
      <c r="E46" s="3">
        <v>59</v>
      </c>
      <c r="F46" s="7">
        <f>SUM(D46:E46)</f>
        <v>111</v>
      </c>
      <c r="G46" s="19">
        <v>33</v>
      </c>
      <c r="H46" s="11">
        <f>F46-G46</f>
        <v>78</v>
      </c>
      <c r="I46" s="1"/>
    </row>
    <row r="47" spans="2:13" ht="19.2">
      <c r="B47" s="47" t="s">
        <v>392</v>
      </c>
      <c r="C47" s="2"/>
      <c r="D47" s="1"/>
      <c r="E47" s="1"/>
      <c r="F47" s="2"/>
      <c r="G47" s="1"/>
      <c r="H47" s="1"/>
      <c r="I47" s="1"/>
    </row>
    <row r="48" spans="2:13" ht="19.2">
      <c r="B48" s="1"/>
      <c r="C48" s="1"/>
      <c r="D48" s="2"/>
      <c r="E48" s="2"/>
      <c r="F48" s="2"/>
      <c r="G48" s="2"/>
      <c r="H48" s="2"/>
      <c r="I48" s="1"/>
    </row>
    <row r="49" spans="2:9" ht="19.2">
      <c r="B49" s="1"/>
      <c r="C49" s="1"/>
      <c r="D49" s="2"/>
      <c r="E49" s="2"/>
      <c r="F49" s="2"/>
      <c r="G49" s="2"/>
      <c r="H49" s="2"/>
      <c r="I49" s="1"/>
    </row>
  </sheetData>
  <phoneticPr fontId="3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3261-E2D0-4B96-9828-4BDC0C710173}">
  <dimension ref="B1:K48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1" customWidth="1"/>
    <col min="2" max="2" width="13.6992187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0" ht="21.6">
      <c r="B1" s="23" t="s">
        <v>480</v>
      </c>
      <c r="C1" s="1"/>
      <c r="D1" s="2"/>
      <c r="E1" s="2"/>
      <c r="F1" s="2"/>
      <c r="G1" s="2"/>
      <c r="H1" s="2"/>
      <c r="I1" s="1"/>
    </row>
    <row r="2" spans="2:10" ht="19.2">
      <c r="B2" s="22" t="s">
        <v>479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10" ht="19.2">
      <c r="B4" s="89" t="s">
        <v>389</v>
      </c>
      <c r="C4" s="6" t="s">
        <v>61</v>
      </c>
      <c r="D4" s="7">
        <v>51</v>
      </c>
      <c r="E4" s="7">
        <v>49</v>
      </c>
      <c r="F4" s="7">
        <f>SUM(D4:E4)</f>
        <v>100</v>
      </c>
      <c r="G4" s="19">
        <v>31</v>
      </c>
      <c r="H4" s="7">
        <f t="shared" ref="H4:H42" si="0">F4-G4</f>
        <v>69</v>
      </c>
      <c r="I4" s="82">
        <f>(G4-4)*0.7</f>
        <v>18.899999999999999</v>
      </c>
    </row>
    <row r="5" spans="2:10" ht="19.2">
      <c r="B5" s="89" t="s">
        <v>388</v>
      </c>
      <c r="C5" s="91" t="s">
        <v>297</v>
      </c>
      <c r="D5" s="3">
        <v>47</v>
      </c>
      <c r="E5" s="3">
        <v>48</v>
      </c>
      <c r="F5" s="7">
        <f>SUM(D5:E5)</f>
        <v>95</v>
      </c>
      <c r="G5" s="19">
        <v>24</v>
      </c>
      <c r="H5" s="7">
        <f t="shared" si="0"/>
        <v>71</v>
      </c>
      <c r="I5" s="82">
        <v>18</v>
      </c>
    </row>
    <row r="6" spans="2:10" ht="19.2">
      <c r="B6" s="89" t="s">
        <v>387</v>
      </c>
      <c r="C6" s="6" t="s">
        <v>355</v>
      </c>
      <c r="D6" s="3">
        <v>52</v>
      </c>
      <c r="E6" s="3">
        <v>45</v>
      </c>
      <c r="F6" s="7">
        <f t="shared" ref="F6:F42" si="1">D6+E6</f>
        <v>97</v>
      </c>
      <c r="G6" s="19">
        <v>26</v>
      </c>
      <c r="H6" s="7">
        <f t="shared" si="0"/>
        <v>71</v>
      </c>
      <c r="I6" s="82">
        <v>22</v>
      </c>
      <c r="J6" s="2"/>
    </row>
    <row r="7" spans="2:10" ht="19.2">
      <c r="B7" s="93" t="s">
        <v>411</v>
      </c>
      <c r="C7" s="41" t="s">
        <v>336</v>
      </c>
      <c r="D7" s="3">
        <v>49</v>
      </c>
      <c r="E7" s="3">
        <v>48</v>
      </c>
      <c r="F7" s="7">
        <f t="shared" si="1"/>
        <v>97</v>
      </c>
      <c r="G7" s="19">
        <v>28</v>
      </c>
      <c r="H7" s="7">
        <f t="shared" si="0"/>
        <v>69</v>
      </c>
      <c r="I7" s="82">
        <v>25</v>
      </c>
    </row>
    <row r="8" spans="2:10" ht="19.2">
      <c r="B8" s="89" t="s">
        <v>385</v>
      </c>
      <c r="C8" s="6" t="s">
        <v>313</v>
      </c>
      <c r="D8" s="3">
        <v>42</v>
      </c>
      <c r="E8" s="3">
        <v>44</v>
      </c>
      <c r="F8" s="7">
        <f t="shared" si="1"/>
        <v>86</v>
      </c>
      <c r="G8" s="19">
        <v>14</v>
      </c>
      <c r="H8" s="7">
        <f t="shared" si="0"/>
        <v>72</v>
      </c>
      <c r="I8" s="79"/>
    </row>
    <row r="9" spans="2:10" ht="19.2">
      <c r="B9" s="93" t="s">
        <v>424</v>
      </c>
      <c r="C9" s="6" t="s">
        <v>400</v>
      </c>
      <c r="D9" s="3">
        <v>46</v>
      </c>
      <c r="E9" s="3">
        <v>40</v>
      </c>
      <c r="F9" s="7">
        <f t="shared" si="1"/>
        <v>86</v>
      </c>
      <c r="G9" s="19">
        <v>14</v>
      </c>
      <c r="H9" s="7">
        <f t="shared" si="0"/>
        <v>72</v>
      </c>
      <c r="I9" s="1"/>
    </row>
    <row r="10" spans="2:10" ht="19.2">
      <c r="B10" s="89" t="s">
        <v>383</v>
      </c>
      <c r="C10" s="6" t="s">
        <v>254</v>
      </c>
      <c r="D10" s="3">
        <v>48</v>
      </c>
      <c r="E10" s="3">
        <v>51</v>
      </c>
      <c r="F10" s="7">
        <f t="shared" si="1"/>
        <v>99</v>
      </c>
      <c r="G10" s="19">
        <v>26</v>
      </c>
      <c r="H10" s="7">
        <f t="shared" si="0"/>
        <v>73</v>
      </c>
      <c r="I10" s="1"/>
    </row>
    <row r="11" spans="2:10" ht="19.2">
      <c r="B11" s="93" t="s">
        <v>363</v>
      </c>
      <c r="C11" s="6" t="s">
        <v>74</v>
      </c>
      <c r="D11" s="3">
        <v>47</v>
      </c>
      <c r="E11" s="3">
        <v>45</v>
      </c>
      <c r="F11" s="7">
        <f t="shared" si="1"/>
        <v>92</v>
      </c>
      <c r="G11" s="19">
        <v>18</v>
      </c>
      <c r="H11" s="3">
        <f t="shared" si="0"/>
        <v>74</v>
      </c>
      <c r="I11" s="1"/>
    </row>
    <row r="12" spans="2:10" ht="19.2">
      <c r="B12" s="89" t="s">
        <v>382</v>
      </c>
      <c r="C12" s="6" t="s">
        <v>466</v>
      </c>
      <c r="D12" s="3">
        <v>52</v>
      </c>
      <c r="E12" s="3">
        <v>49</v>
      </c>
      <c r="F12" s="7">
        <f t="shared" si="1"/>
        <v>101</v>
      </c>
      <c r="G12" s="19">
        <v>27</v>
      </c>
      <c r="H12" s="3">
        <f t="shared" si="0"/>
        <v>74</v>
      </c>
      <c r="I12" s="1"/>
    </row>
    <row r="13" spans="2:10" ht="19.2">
      <c r="B13" s="93" t="s">
        <v>437</v>
      </c>
      <c r="C13" s="6" t="s">
        <v>230</v>
      </c>
      <c r="D13" s="3">
        <v>52</v>
      </c>
      <c r="E13" s="3">
        <v>55</v>
      </c>
      <c r="F13" s="7">
        <f t="shared" si="1"/>
        <v>107</v>
      </c>
      <c r="G13" s="19">
        <v>31</v>
      </c>
      <c r="H13" s="3">
        <f t="shared" si="0"/>
        <v>76</v>
      </c>
      <c r="I13" s="2"/>
    </row>
    <row r="14" spans="2:10" ht="19.2">
      <c r="B14" s="3" t="s">
        <v>103</v>
      </c>
      <c r="C14" s="6" t="s">
        <v>245</v>
      </c>
      <c r="D14" s="3">
        <v>54</v>
      </c>
      <c r="E14" s="3">
        <v>54</v>
      </c>
      <c r="F14" s="7">
        <f t="shared" si="1"/>
        <v>108</v>
      </c>
      <c r="G14" s="19">
        <v>32</v>
      </c>
      <c r="H14" s="3">
        <f t="shared" si="0"/>
        <v>76</v>
      </c>
      <c r="I14" s="1"/>
    </row>
    <row r="15" spans="2:10" ht="19.2">
      <c r="B15" s="21" t="s">
        <v>399</v>
      </c>
      <c r="C15" s="6" t="s">
        <v>51</v>
      </c>
      <c r="D15" s="3">
        <v>44</v>
      </c>
      <c r="E15" s="3">
        <v>44</v>
      </c>
      <c r="F15" s="7">
        <f t="shared" si="1"/>
        <v>88</v>
      </c>
      <c r="G15" s="19">
        <v>11</v>
      </c>
      <c r="H15" s="3">
        <f t="shared" si="0"/>
        <v>77</v>
      </c>
      <c r="I15" s="1"/>
    </row>
    <row r="16" spans="2:10" ht="19.2">
      <c r="B16" s="3" t="s">
        <v>99</v>
      </c>
      <c r="C16" s="91" t="s">
        <v>478</v>
      </c>
      <c r="D16" s="3">
        <v>51</v>
      </c>
      <c r="E16" s="3">
        <v>46</v>
      </c>
      <c r="F16" s="7">
        <f t="shared" si="1"/>
        <v>97</v>
      </c>
      <c r="G16" s="19">
        <v>20</v>
      </c>
      <c r="H16" s="3">
        <f t="shared" si="0"/>
        <v>77</v>
      </c>
      <c r="I16" s="2"/>
    </row>
    <row r="17" spans="2:9" ht="19.2">
      <c r="B17" s="3" t="s">
        <v>98</v>
      </c>
      <c r="C17" s="41" t="s">
        <v>236</v>
      </c>
      <c r="D17" s="3">
        <v>59</v>
      </c>
      <c r="E17" s="3">
        <v>59</v>
      </c>
      <c r="F17" s="7">
        <f t="shared" si="1"/>
        <v>118</v>
      </c>
      <c r="G17" s="19">
        <v>40</v>
      </c>
      <c r="H17" s="3">
        <f t="shared" si="0"/>
        <v>78</v>
      </c>
      <c r="I17" s="2"/>
    </row>
    <row r="18" spans="2:9" ht="19.2">
      <c r="B18" s="93" t="s">
        <v>477</v>
      </c>
      <c r="C18" s="41" t="s">
        <v>150</v>
      </c>
      <c r="D18" s="3">
        <v>59</v>
      </c>
      <c r="E18" s="3">
        <v>59</v>
      </c>
      <c r="F18" s="7">
        <f t="shared" si="1"/>
        <v>118</v>
      </c>
      <c r="G18" s="19">
        <v>40</v>
      </c>
      <c r="H18" s="3">
        <f t="shared" si="0"/>
        <v>78</v>
      </c>
      <c r="I18" s="1"/>
    </row>
    <row r="19" spans="2:9" ht="19.2">
      <c r="B19" s="3" t="s">
        <v>95</v>
      </c>
      <c r="C19" s="6" t="s">
        <v>450</v>
      </c>
      <c r="D19" s="3">
        <v>49</v>
      </c>
      <c r="E19" s="3">
        <v>45</v>
      </c>
      <c r="F19" s="7">
        <f t="shared" si="1"/>
        <v>94</v>
      </c>
      <c r="G19" s="19">
        <v>15</v>
      </c>
      <c r="H19" s="3">
        <f t="shared" si="0"/>
        <v>79</v>
      </c>
      <c r="I19" s="1"/>
    </row>
    <row r="20" spans="2:9" ht="19.2">
      <c r="B20" s="3" t="s">
        <v>94</v>
      </c>
      <c r="C20" s="91" t="s">
        <v>476</v>
      </c>
      <c r="D20" s="3">
        <v>49</v>
      </c>
      <c r="E20" s="3">
        <v>47</v>
      </c>
      <c r="F20" s="7">
        <f t="shared" si="1"/>
        <v>96</v>
      </c>
      <c r="G20" s="19">
        <v>17</v>
      </c>
      <c r="H20" s="3">
        <f t="shared" si="0"/>
        <v>79</v>
      </c>
      <c r="I20" s="1"/>
    </row>
    <row r="21" spans="2:9" ht="19.2">
      <c r="B21" s="3" t="s">
        <v>93</v>
      </c>
      <c r="C21" s="6" t="s">
        <v>72</v>
      </c>
      <c r="D21" s="3">
        <v>54</v>
      </c>
      <c r="E21" s="3">
        <v>50</v>
      </c>
      <c r="F21" s="7">
        <f t="shared" si="1"/>
        <v>104</v>
      </c>
      <c r="G21" s="19">
        <v>25</v>
      </c>
      <c r="H21" s="3">
        <f t="shared" si="0"/>
        <v>79</v>
      </c>
      <c r="I21" s="1"/>
    </row>
    <row r="22" spans="2:9" ht="19.2">
      <c r="B22" s="3" t="s">
        <v>92</v>
      </c>
      <c r="C22" s="6" t="s">
        <v>162</v>
      </c>
      <c r="D22" s="3">
        <v>57</v>
      </c>
      <c r="E22" s="3">
        <v>47</v>
      </c>
      <c r="F22" s="7">
        <f t="shared" si="1"/>
        <v>104</v>
      </c>
      <c r="G22" s="19">
        <v>25</v>
      </c>
      <c r="H22" s="3">
        <f t="shared" si="0"/>
        <v>79</v>
      </c>
      <c r="I22" s="1"/>
    </row>
    <row r="23" spans="2:9" ht="19.2">
      <c r="B23" s="89" t="s">
        <v>377</v>
      </c>
      <c r="C23" s="3" t="s">
        <v>454</v>
      </c>
      <c r="D23" s="3">
        <v>56</v>
      </c>
      <c r="E23" s="3">
        <v>50</v>
      </c>
      <c r="F23" s="7">
        <f t="shared" si="1"/>
        <v>106</v>
      </c>
      <c r="G23" s="19">
        <v>27</v>
      </c>
      <c r="H23" s="3">
        <f t="shared" si="0"/>
        <v>79</v>
      </c>
      <c r="I23" s="1"/>
    </row>
    <row r="24" spans="2:9" ht="19.2">
      <c r="B24" s="3" t="s">
        <v>88</v>
      </c>
      <c r="C24" s="41" t="s">
        <v>314</v>
      </c>
      <c r="D24" s="3">
        <v>58</v>
      </c>
      <c r="E24" s="3">
        <v>54</v>
      </c>
      <c r="F24" s="7">
        <f t="shared" si="1"/>
        <v>112</v>
      </c>
      <c r="G24" s="19">
        <v>33</v>
      </c>
      <c r="H24" s="3">
        <f t="shared" si="0"/>
        <v>79</v>
      </c>
      <c r="I24" s="2"/>
    </row>
    <row r="25" spans="2:9" ht="19.2">
      <c r="B25" s="3" t="s">
        <v>87</v>
      </c>
      <c r="C25" s="6" t="s">
        <v>435</v>
      </c>
      <c r="D25" s="3">
        <v>46</v>
      </c>
      <c r="E25" s="3">
        <v>50</v>
      </c>
      <c r="F25" s="7">
        <f t="shared" si="1"/>
        <v>96</v>
      </c>
      <c r="G25" s="19">
        <v>16</v>
      </c>
      <c r="H25" s="3">
        <f t="shared" si="0"/>
        <v>80</v>
      </c>
      <c r="I25" s="1"/>
    </row>
    <row r="26" spans="2:9" ht="19.2">
      <c r="B26" s="3" t="s">
        <v>85</v>
      </c>
      <c r="C26" s="6" t="s">
        <v>464</v>
      </c>
      <c r="D26" s="3">
        <v>50</v>
      </c>
      <c r="E26" s="3">
        <v>50</v>
      </c>
      <c r="F26" s="7">
        <f t="shared" si="1"/>
        <v>100</v>
      </c>
      <c r="G26" s="19">
        <v>20</v>
      </c>
      <c r="H26" s="3">
        <f t="shared" si="0"/>
        <v>80</v>
      </c>
      <c r="I26" s="1"/>
    </row>
    <row r="27" spans="2:9" ht="19.2">
      <c r="B27" s="3" t="s">
        <v>83</v>
      </c>
      <c r="C27" s="6" t="s">
        <v>475</v>
      </c>
      <c r="D27" s="3">
        <v>52</v>
      </c>
      <c r="E27" s="3">
        <v>50</v>
      </c>
      <c r="F27" s="7">
        <f t="shared" si="1"/>
        <v>102</v>
      </c>
      <c r="G27" s="19">
        <v>22</v>
      </c>
      <c r="H27" s="3">
        <f t="shared" si="0"/>
        <v>80</v>
      </c>
      <c r="I27" s="1"/>
    </row>
    <row r="28" spans="2:9" ht="19.2">
      <c r="B28" s="89" t="s">
        <v>375</v>
      </c>
      <c r="C28" s="6" t="s">
        <v>468</v>
      </c>
      <c r="D28" s="3">
        <v>50</v>
      </c>
      <c r="E28" s="3">
        <v>57</v>
      </c>
      <c r="F28" s="7">
        <f t="shared" si="1"/>
        <v>107</v>
      </c>
      <c r="G28" s="19">
        <v>27</v>
      </c>
      <c r="H28" s="3">
        <f t="shared" si="0"/>
        <v>80</v>
      </c>
      <c r="I28" s="1"/>
    </row>
    <row r="29" spans="2:9" ht="19.2">
      <c r="B29" s="3" t="s">
        <v>79</v>
      </c>
      <c r="C29" s="91" t="s">
        <v>474</v>
      </c>
      <c r="D29" s="3">
        <v>60</v>
      </c>
      <c r="E29" s="3">
        <v>47</v>
      </c>
      <c r="F29" s="7">
        <f t="shared" si="1"/>
        <v>107</v>
      </c>
      <c r="G29" s="19">
        <v>27</v>
      </c>
      <c r="H29" s="3">
        <f t="shared" si="0"/>
        <v>80</v>
      </c>
      <c r="I29" s="1"/>
    </row>
    <row r="30" spans="2:9" ht="19.2">
      <c r="B30" s="3" t="s">
        <v>78</v>
      </c>
      <c r="C30" s="6" t="s">
        <v>104</v>
      </c>
      <c r="D30" s="3">
        <v>55</v>
      </c>
      <c r="E30" s="3">
        <v>60</v>
      </c>
      <c r="F30" s="7">
        <f t="shared" si="1"/>
        <v>115</v>
      </c>
      <c r="G30" s="19">
        <v>35</v>
      </c>
      <c r="H30" s="3">
        <f t="shared" si="0"/>
        <v>80</v>
      </c>
      <c r="I30" s="1"/>
    </row>
    <row r="31" spans="2:9" ht="19.2">
      <c r="B31" s="3" t="s">
        <v>76</v>
      </c>
      <c r="C31" s="91" t="s">
        <v>473</v>
      </c>
      <c r="D31" s="3">
        <v>47</v>
      </c>
      <c r="E31" s="3">
        <v>50</v>
      </c>
      <c r="F31" s="7">
        <f t="shared" si="1"/>
        <v>97</v>
      </c>
      <c r="G31" s="19">
        <v>16</v>
      </c>
      <c r="H31" s="3">
        <f t="shared" si="0"/>
        <v>81</v>
      </c>
      <c r="I31" s="1"/>
    </row>
    <row r="32" spans="2:9" ht="19.2">
      <c r="B32" s="3" t="s">
        <v>75</v>
      </c>
      <c r="C32" s="91" t="s">
        <v>472</v>
      </c>
      <c r="D32" s="3">
        <v>48</v>
      </c>
      <c r="E32" s="3">
        <v>53</v>
      </c>
      <c r="F32" s="7">
        <f t="shared" si="1"/>
        <v>101</v>
      </c>
      <c r="G32" s="19">
        <v>20</v>
      </c>
      <c r="H32" s="16">
        <f t="shared" si="0"/>
        <v>81</v>
      </c>
      <c r="I32" s="1"/>
    </row>
    <row r="33" spans="2:11" ht="19.2">
      <c r="B33" s="89" t="s">
        <v>374</v>
      </c>
      <c r="C33" s="6" t="s">
        <v>275</v>
      </c>
      <c r="D33" s="3">
        <v>62</v>
      </c>
      <c r="E33" s="3">
        <v>50</v>
      </c>
      <c r="F33" s="7">
        <f t="shared" si="1"/>
        <v>112</v>
      </c>
      <c r="G33" s="19">
        <v>31</v>
      </c>
      <c r="H33" s="3">
        <f t="shared" si="0"/>
        <v>81</v>
      </c>
      <c r="I33" s="1"/>
    </row>
    <row r="34" spans="2:11" ht="19.2">
      <c r="B34" s="3" t="s">
        <v>71</v>
      </c>
      <c r="C34" s="6" t="s">
        <v>80</v>
      </c>
      <c r="D34" s="3">
        <v>52</v>
      </c>
      <c r="E34" s="3">
        <v>49</v>
      </c>
      <c r="F34" s="7">
        <f t="shared" si="1"/>
        <v>101</v>
      </c>
      <c r="G34" s="19">
        <v>18</v>
      </c>
      <c r="H34" s="3">
        <f t="shared" si="0"/>
        <v>83</v>
      </c>
      <c r="I34" s="1"/>
    </row>
    <row r="35" spans="2:11" ht="19.2">
      <c r="B35" s="3" t="s">
        <v>69</v>
      </c>
      <c r="C35" s="6" t="s">
        <v>239</v>
      </c>
      <c r="D35" s="3">
        <v>50</v>
      </c>
      <c r="E35" s="3">
        <v>56</v>
      </c>
      <c r="F35" s="7">
        <f t="shared" si="1"/>
        <v>106</v>
      </c>
      <c r="G35" s="19">
        <v>23</v>
      </c>
      <c r="H35" s="3">
        <f t="shared" si="0"/>
        <v>83</v>
      </c>
      <c r="I35" s="1"/>
    </row>
    <row r="36" spans="2:11" ht="19.2">
      <c r="B36" s="3" t="s">
        <v>67</v>
      </c>
      <c r="C36" s="91" t="s">
        <v>298</v>
      </c>
      <c r="D36" s="3">
        <v>56</v>
      </c>
      <c r="E36" s="3">
        <v>50</v>
      </c>
      <c r="F36" s="7">
        <f t="shared" si="1"/>
        <v>106</v>
      </c>
      <c r="G36" s="19">
        <v>23</v>
      </c>
      <c r="H36" s="3">
        <f t="shared" si="0"/>
        <v>83</v>
      </c>
      <c r="I36" s="1"/>
    </row>
    <row r="37" spans="2:11" ht="19.2">
      <c r="B37" s="3" t="s">
        <v>66</v>
      </c>
      <c r="C37" s="6" t="s">
        <v>84</v>
      </c>
      <c r="D37" s="3">
        <v>57</v>
      </c>
      <c r="E37" s="3">
        <v>50</v>
      </c>
      <c r="F37" s="7">
        <f t="shared" si="1"/>
        <v>107</v>
      </c>
      <c r="G37" s="19">
        <v>24</v>
      </c>
      <c r="H37" s="3">
        <f t="shared" si="0"/>
        <v>83</v>
      </c>
      <c r="I37" s="1"/>
      <c r="K37" s="83"/>
    </row>
    <row r="38" spans="2:11" ht="19.2">
      <c r="B38" s="89" t="s">
        <v>373</v>
      </c>
      <c r="C38" s="91" t="s">
        <v>471</v>
      </c>
      <c r="D38" s="3">
        <v>61</v>
      </c>
      <c r="E38" s="3">
        <v>47</v>
      </c>
      <c r="F38" s="7">
        <f t="shared" si="1"/>
        <v>108</v>
      </c>
      <c r="G38" s="19">
        <v>20</v>
      </c>
      <c r="H38" s="3">
        <f t="shared" si="0"/>
        <v>88</v>
      </c>
      <c r="I38" s="1"/>
    </row>
    <row r="39" spans="2:11" ht="19.2">
      <c r="B39" s="3" t="s">
        <v>62</v>
      </c>
      <c r="C39" s="6" t="s">
        <v>465</v>
      </c>
      <c r="D39" s="3">
        <v>63</v>
      </c>
      <c r="E39" s="3">
        <v>67</v>
      </c>
      <c r="F39" s="7">
        <f t="shared" si="1"/>
        <v>130</v>
      </c>
      <c r="G39" s="19">
        <v>36</v>
      </c>
      <c r="H39" s="3">
        <f t="shared" si="0"/>
        <v>94</v>
      </c>
      <c r="I39" s="1"/>
    </row>
    <row r="40" spans="2:11" ht="19.2">
      <c r="B40" s="3" t="s">
        <v>417</v>
      </c>
      <c r="C40" s="91" t="s">
        <v>470</v>
      </c>
      <c r="D40" s="3">
        <v>67</v>
      </c>
      <c r="E40" s="3">
        <v>63</v>
      </c>
      <c r="F40" s="7">
        <f t="shared" si="1"/>
        <v>130</v>
      </c>
      <c r="G40" s="19">
        <v>36</v>
      </c>
      <c r="H40" s="3">
        <f t="shared" si="0"/>
        <v>94</v>
      </c>
      <c r="I40" s="1"/>
    </row>
    <row r="41" spans="2:11" ht="19.2">
      <c r="B41" s="93" t="s">
        <v>56</v>
      </c>
      <c r="C41" s="6" t="s">
        <v>352</v>
      </c>
      <c r="D41" s="3">
        <v>61</v>
      </c>
      <c r="E41" s="3">
        <v>56</v>
      </c>
      <c r="F41" s="7">
        <f t="shared" si="1"/>
        <v>117</v>
      </c>
      <c r="G41" s="19">
        <v>22</v>
      </c>
      <c r="H41" s="3">
        <f t="shared" si="0"/>
        <v>95</v>
      </c>
      <c r="I41" s="1"/>
    </row>
    <row r="42" spans="2:11" ht="19.2">
      <c r="B42" s="93" t="s">
        <v>54</v>
      </c>
      <c r="C42" s="41" t="s">
        <v>458</v>
      </c>
      <c r="D42" s="3">
        <v>67</v>
      </c>
      <c r="E42" s="3">
        <v>73</v>
      </c>
      <c r="F42" s="7">
        <f t="shared" si="1"/>
        <v>140</v>
      </c>
      <c r="G42" s="19">
        <v>40</v>
      </c>
      <c r="H42" s="3">
        <f t="shared" si="0"/>
        <v>100</v>
      </c>
      <c r="I42" s="1"/>
    </row>
    <row r="43" spans="2:11" ht="19.2">
      <c r="B43" s="89" t="s">
        <v>52</v>
      </c>
      <c r="C43" s="6" t="s">
        <v>313</v>
      </c>
      <c r="D43" s="3">
        <v>42</v>
      </c>
      <c r="E43" s="3">
        <v>44</v>
      </c>
      <c r="F43" s="90">
        <v>86</v>
      </c>
      <c r="G43" s="19"/>
      <c r="H43" s="3"/>
      <c r="I43" s="1"/>
    </row>
    <row r="44" spans="2:11" ht="19.2">
      <c r="B44" s="92" t="s">
        <v>48</v>
      </c>
      <c r="C44" s="91" t="s">
        <v>297</v>
      </c>
      <c r="D44" s="3">
        <v>47</v>
      </c>
      <c r="E44" s="3">
        <v>48</v>
      </c>
      <c r="F44" s="7">
        <f>D44+E44</f>
        <v>95</v>
      </c>
      <c r="G44" s="19">
        <v>24</v>
      </c>
      <c r="H44" s="90">
        <f>F44-G44</f>
        <v>71</v>
      </c>
      <c r="I44" s="1"/>
    </row>
    <row r="45" spans="2:11" ht="19.2">
      <c r="B45" s="89" t="s">
        <v>371</v>
      </c>
      <c r="C45" s="41" t="s">
        <v>336</v>
      </c>
      <c r="D45" s="3">
        <v>49</v>
      </c>
      <c r="E45" s="3">
        <v>48</v>
      </c>
      <c r="F45" s="7">
        <f>D45+E45</f>
        <v>97</v>
      </c>
      <c r="G45" s="19">
        <v>28</v>
      </c>
      <c r="H45" s="88">
        <f>F45-G45</f>
        <v>69</v>
      </c>
      <c r="I45" s="1"/>
    </row>
    <row r="46" spans="2:11" ht="19.2">
      <c r="B46" s="47" t="s">
        <v>392</v>
      </c>
      <c r="C46" s="2"/>
      <c r="D46" s="1"/>
      <c r="E46" s="1"/>
      <c r="F46" s="2"/>
      <c r="G46" s="1"/>
      <c r="H46" s="1"/>
      <c r="I46" s="1"/>
    </row>
    <row r="47" spans="2:11" ht="19.2">
      <c r="B47" s="1"/>
      <c r="C47" s="1"/>
      <c r="D47" s="2"/>
      <c r="E47" s="2"/>
      <c r="F47" s="2"/>
      <c r="G47" s="2"/>
      <c r="H47" s="2"/>
      <c r="I47" s="1"/>
    </row>
    <row r="48" spans="2:11" ht="19.2">
      <c r="B48" s="1"/>
      <c r="C48" s="1"/>
      <c r="D48" s="2"/>
      <c r="E48" s="2"/>
      <c r="F48" s="2"/>
      <c r="G48" s="2"/>
      <c r="H48" s="2"/>
      <c r="I48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5264-6CEC-441B-8B9E-5C898C956CFF}">
  <dimension ref="B1:J33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1" customWidth="1"/>
    <col min="2" max="2" width="13.6992187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0" ht="21.6">
      <c r="B1" s="23" t="s">
        <v>485</v>
      </c>
      <c r="C1" s="1"/>
      <c r="D1" s="2"/>
      <c r="E1" s="2"/>
      <c r="F1" s="2"/>
      <c r="G1" s="2"/>
      <c r="H1" s="2"/>
      <c r="I1" s="1"/>
    </row>
    <row r="2" spans="2:10" ht="19.2">
      <c r="B2" s="22" t="s">
        <v>484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10" ht="19.2">
      <c r="B4" s="3" t="s">
        <v>389</v>
      </c>
      <c r="C4" s="96" t="s">
        <v>464</v>
      </c>
      <c r="D4" s="7">
        <v>43</v>
      </c>
      <c r="E4" s="7">
        <v>47</v>
      </c>
      <c r="F4" s="7">
        <f t="shared" ref="F4:F29" si="0">SUM(D4:E4)</f>
        <v>90</v>
      </c>
      <c r="G4" s="19">
        <v>20</v>
      </c>
      <c r="H4" s="7">
        <f t="shared" ref="H4:H29" si="1">F4-G4</f>
        <v>70</v>
      </c>
      <c r="I4" s="82">
        <v>12</v>
      </c>
    </row>
    <row r="5" spans="2:10" ht="19.2">
      <c r="B5" s="3" t="s">
        <v>388</v>
      </c>
      <c r="C5" s="99" t="s">
        <v>483</v>
      </c>
      <c r="D5" s="3">
        <v>47</v>
      </c>
      <c r="E5" s="3">
        <v>47</v>
      </c>
      <c r="F5" s="7">
        <f t="shared" si="0"/>
        <v>94</v>
      </c>
      <c r="G5" s="19">
        <v>24</v>
      </c>
      <c r="H5" s="7">
        <f t="shared" si="1"/>
        <v>70</v>
      </c>
      <c r="I5" s="82">
        <v>17</v>
      </c>
    </row>
    <row r="6" spans="2:10" ht="19.2">
      <c r="B6" s="3" t="s">
        <v>387</v>
      </c>
      <c r="C6" s="96" t="s">
        <v>104</v>
      </c>
      <c r="D6" s="3">
        <v>48</v>
      </c>
      <c r="E6" s="3">
        <v>57</v>
      </c>
      <c r="F6" s="7">
        <f t="shared" si="0"/>
        <v>105</v>
      </c>
      <c r="G6" s="19">
        <v>35</v>
      </c>
      <c r="H6" s="7">
        <f t="shared" si="1"/>
        <v>70</v>
      </c>
      <c r="I6" s="82">
        <v>29</v>
      </c>
      <c r="J6" s="2"/>
    </row>
    <row r="7" spans="2:10" ht="19.2">
      <c r="B7" s="21" t="s">
        <v>411</v>
      </c>
      <c r="C7" s="96" t="s">
        <v>51</v>
      </c>
      <c r="D7" s="3">
        <v>43</v>
      </c>
      <c r="E7" s="3">
        <v>40</v>
      </c>
      <c r="F7" s="7">
        <f t="shared" si="0"/>
        <v>83</v>
      </c>
      <c r="G7" s="19">
        <v>11</v>
      </c>
      <c r="H7" s="7">
        <f t="shared" si="1"/>
        <v>72</v>
      </c>
      <c r="I7" s="82"/>
    </row>
    <row r="8" spans="2:10" ht="19.2">
      <c r="B8" s="3" t="s">
        <v>385</v>
      </c>
      <c r="C8" s="96" t="s">
        <v>475</v>
      </c>
      <c r="D8" s="3">
        <v>47</v>
      </c>
      <c r="E8" s="3">
        <v>48</v>
      </c>
      <c r="F8" s="7">
        <f t="shared" si="0"/>
        <v>95</v>
      </c>
      <c r="G8" s="19">
        <v>22</v>
      </c>
      <c r="H8" s="7">
        <f t="shared" si="1"/>
        <v>73</v>
      </c>
      <c r="I8" s="79"/>
    </row>
    <row r="9" spans="2:10" ht="19.2">
      <c r="B9" s="21" t="s">
        <v>424</v>
      </c>
      <c r="C9" s="96" t="s">
        <v>482</v>
      </c>
      <c r="D9" s="3">
        <v>47</v>
      </c>
      <c r="E9" s="3">
        <v>49</v>
      </c>
      <c r="F9" s="7">
        <f t="shared" si="0"/>
        <v>96</v>
      </c>
      <c r="G9" s="19">
        <v>23</v>
      </c>
      <c r="H9" s="7">
        <f t="shared" si="1"/>
        <v>73</v>
      </c>
      <c r="I9" s="1"/>
    </row>
    <row r="10" spans="2:10" ht="19.2">
      <c r="B10" s="3" t="s">
        <v>383</v>
      </c>
      <c r="C10" s="97" t="s">
        <v>476</v>
      </c>
      <c r="D10" s="3">
        <v>47</v>
      </c>
      <c r="E10" s="3">
        <v>44</v>
      </c>
      <c r="F10" s="7">
        <f t="shared" si="0"/>
        <v>91</v>
      </c>
      <c r="G10" s="19">
        <v>17</v>
      </c>
      <c r="H10" s="7">
        <f t="shared" si="1"/>
        <v>74</v>
      </c>
      <c r="I10" s="1"/>
    </row>
    <row r="11" spans="2:10" ht="19.2">
      <c r="B11" s="21" t="s">
        <v>363</v>
      </c>
      <c r="C11" s="97" t="s">
        <v>471</v>
      </c>
      <c r="D11" s="3">
        <v>51</v>
      </c>
      <c r="E11" s="3">
        <v>44</v>
      </c>
      <c r="F11" s="7">
        <f t="shared" si="0"/>
        <v>95</v>
      </c>
      <c r="G11" s="19">
        <v>20</v>
      </c>
      <c r="H11" s="7">
        <f t="shared" si="1"/>
        <v>75</v>
      </c>
      <c r="I11" s="1"/>
    </row>
    <row r="12" spans="2:10" ht="19.2">
      <c r="B12" s="3" t="s">
        <v>382</v>
      </c>
      <c r="C12" s="96" t="s">
        <v>84</v>
      </c>
      <c r="D12" s="3">
        <v>49</v>
      </c>
      <c r="E12" s="3">
        <v>50</v>
      </c>
      <c r="F12" s="7">
        <f t="shared" si="0"/>
        <v>99</v>
      </c>
      <c r="G12" s="19">
        <v>24</v>
      </c>
      <c r="H12" s="7">
        <f t="shared" si="1"/>
        <v>75</v>
      </c>
      <c r="I12" s="1"/>
    </row>
    <row r="13" spans="2:10" ht="19.2">
      <c r="B13" s="21" t="s">
        <v>437</v>
      </c>
      <c r="C13" s="96" t="s">
        <v>450</v>
      </c>
      <c r="D13" s="3">
        <v>45</v>
      </c>
      <c r="E13" s="3">
        <v>46</v>
      </c>
      <c r="F13" s="7">
        <f t="shared" si="0"/>
        <v>91</v>
      </c>
      <c r="G13" s="19">
        <v>15</v>
      </c>
      <c r="H13" s="7">
        <f t="shared" si="1"/>
        <v>76</v>
      </c>
      <c r="I13" s="2"/>
    </row>
    <row r="14" spans="2:10" ht="19.2">
      <c r="B14" s="3" t="s">
        <v>103</v>
      </c>
      <c r="C14" s="96" t="s">
        <v>466</v>
      </c>
      <c r="D14" s="3">
        <v>57</v>
      </c>
      <c r="E14" s="3">
        <v>46</v>
      </c>
      <c r="F14" s="7">
        <f t="shared" si="0"/>
        <v>103</v>
      </c>
      <c r="G14" s="19">
        <v>27</v>
      </c>
      <c r="H14" s="7">
        <f t="shared" si="1"/>
        <v>76</v>
      </c>
      <c r="I14" s="1"/>
    </row>
    <row r="15" spans="2:10" ht="19.2">
      <c r="B15" s="21" t="s">
        <v>399</v>
      </c>
      <c r="C15" s="96" t="s">
        <v>313</v>
      </c>
      <c r="D15" s="3">
        <v>46</v>
      </c>
      <c r="E15" s="3">
        <v>45</v>
      </c>
      <c r="F15" s="7">
        <f t="shared" si="0"/>
        <v>91</v>
      </c>
      <c r="G15" s="19">
        <v>14</v>
      </c>
      <c r="H15" s="7">
        <f t="shared" si="1"/>
        <v>77</v>
      </c>
      <c r="I15" s="1"/>
    </row>
    <row r="16" spans="2:10" ht="19.2">
      <c r="B16" s="3" t="s">
        <v>99</v>
      </c>
      <c r="C16" s="97" t="s">
        <v>297</v>
      </c>
      <c r="D16" s="3">
        <v>49</v>
      </c>
      <c r="E16" s="3">
        <v>46</v>
      </c>
      <c r="F16" s="7">
        <f t="shared" si="0"/>
        <v>95</v>
      </c>
      <c r="G16" s="19">
        <v>18</v>
      </c>
      <c r="H16" s="7">
        <f t="shared" si="1"/>
        <v>77</v>
      </c>
      <c r="I16" s="2"/>
    </row>
    <row r="17" spans="2:9" ht="19.2">
      <c r="B17" s="3" t="s">
        <v>98</v>
      </c>
      <c r="C17" s="96" t="s">
        <v>239</v>
      </c>
      <c r="D17" s="3">
        <v>47</v>
      </c>
      <c r="E17" s="3">
        <v>54</v>
      </c>
      <c r="F17" s="7">
        <f t="shared" si="0"/>
        <v>101</v>
      </c>
      <c r="G17" s="19">
        <v>23</v>
      </c>
      <c r="H17" s="7">
        <f t="shared" si="1"/>
        <v>78</v>
      </c>
      <c r="I17" s="2"/>
    </row>
    <row r="18" spans="2:9" ht="19.2">
      <c r="B18" s="21" t="s">
        <v>477</v>
      </c>
      <c r="C18" s="96" t="s">
        <v>465</v>
      </c>
      <c r="D18" s="3">
        <v>58</v>
      </c>
      <c r="E18" s="3">
        <v>56</v>
      </c>
      <c r="F18" s="7">
        <f t="shared" si="0"/>
        <v>114</v>
      </c>
      <c r="G18" s="19">
        <v>36</v>
      </c>
      <c r="H18" s="7">
        <f t="shared" si="1"/>
        <v>78</v>
      </c>
      <c r="I18" s="1"/>
    </row>
    <row r="19" spans="2:9" ht="19.2">
      <c r="B19" s="3" t="s">
        <v>95</v>
      </c>
      <c r="C19" s="96" t="s">
        <v>74</v>
      </c>
      <c r="D19" s="3">
        <v>47</v>
      </c>
      <c r="E19" s="3">
        <v>50</v>
      </c>
      <c r="F19" s="7">
        <f t="shared" si="0"/>
        <v>97</v>
      </c>
      <c r="G19" s="19">
        <v>18</v>
      </c>
      <c r="H19" s="7">
        <f t="shared" si="1"/>
        <v>79</v>
      </c>
      <c r="I19" s="1"/>
    </row>
    <row r="20" spans="2:9" ht="19.2">
      <c r="B20" s="3" t="s">
        <v>94</v>
      </c>
      <c r="C20" s="96" t="s">
        <v>355</v>
      </c>
      <c r="D20" s="3">
        <v>50</v>
      </c>
      <c r="E20" s="3">
        <v>51</v>
      </c>
      <c r="F20" s="7">
        <f t="shared" si="0"/>
        <v>101</v>
      </c>
      <c r="G20" s="19">
        <v>22</v>
      </c>
      <c r="H20" s="7">
        <f t="shared" si="1"/>
        <v>79</v>
      </c>
      <c r="I20" s="1"/>
    </row>
    <row r="21" spans="2:9" ht="19.2">
      <c r="B21" s="3" t="s">
        <v>93</v>
      </c>
      <c r="C21" s="95" t="s">
        <v>150</v>
      </c>
      <c r="D21" s="3">
        <v>61</v>
      </c>
      <c r="E21" s="3">
        <v>58</v>
      </c>
      <c r="F21" s="7">
        <f t="shared" si="0"/>
        <v>119</v>
      </c>
      <c r="G21" s="19">
        <v>40</v>
      </c>
      <c r="H21" s="7">
        <f t="shared" si="1"/>
        <v>79</v>
      </c>
      <c r="I21" s="1"/>
    </row>
    <row r="22" spans="2:9" ht="19.2">
      <c r="B22" s="3" t="s">
        <v>92</v>
      </c>
      <c r="C22" s="96" t="s">
        <v>435</v>
      </c>
      <c r="D22" s="3">
        <v>45</v>
      </c>
      <c r="E22" s="3">
        <v>51</v>
      </c>
      <c r="F22" s="7">
        <f t="shared" si="0"/>
        <v>96</v>
      </c>
      <c r="G22" s="19">
        <v>16</v>
      </c>
      <c r="H22" s="7">
        <f t="shared" si="1"/>
        <v>80</v>
      </c>
      <c r="I22" s="1"/>
    </row>
    <row r="23" spans="2:9" ht="19.2">
      <c r="B23" s="3" t="s">
        <v>377</v>
      </c>
      <c r="C23" s="81" t="s">
        <v>481</v>
      </c>
      <c r="D23" s="3">
        <v>51</v>
      </c>
      <c r="E23" s="3">
        <v>53</v>
      </c>
      <c r="F23" s="7">
        <f t="shared" si="0"/>
        <v>104</v>
      </c>
      <c r="G23" s="19">
        <v>22</v>
      </c>
      <c r="H23" s="7">
        <f t="shared" si="1"/>
        <v>82</v>
      </c>
      <c r="I23" s="1"/>
    </row>
    <row r="24" spans="2:9" ht="19.2">
      <c r="B24" s="3" t="s">
        <v>88</v>
      </c>
      <c r="C24" s="98" t="s">
        <v>454</v>
      </c>
      <c r="D24" s="3">
        <v>55</v>
      </c>
      <c r="E24" s="3">
        <v>55</v>
      </c>
      <c r="F24" s="7">
        <f t="shared" si="0"/>
        <v>110</v>
      </c>
      <c r="G24" s="19">
        <v>27</v>
      </c>
      <c r="H24" s="7">
        <f t="shared" si="1"/>
        <v>83</v>
      </c>
      <c r="I24" s="2"/>
    </row>
    <row r="25" spans="2:9" ht="19.2">
      <c r="B25" s="3" t="s">
        <v>87</v>
      </c>
      <c r="C25" s="96" t="s">
        <v>80</v>
      </c>
      <c r="D25" s="3">
        <v>56</v>
      </c>
      <c r="E25" s="3">
        <v>46</v>
      </c>
      <c r="F25" s="7">
        <f t="shared" si="0"/>
        <v>102</v>
      </c>
      <c r="G25" s="19">
        <v>18</v>
      </c>
      <c r="H25" s="7">
        <f t="shared" si="1"/>
        <v>84</v>
      </c>
      <c r="I25" s="1"/>
    </row>
    <row r="26" spans="2:9" ht="19.2">
      <c r="B26" s="3" t="s">
        <v>85</v>
      </c>
      <c r="C26" s="96" t="s">
        <v>72</v>
      </c>
      <c r="D26" s="3">
        <v>55</v>
      </c>
      <c r="E26" s="3">
        <v>54</v>
      </c>
      <c r="F26" s="7">
        <f t="shared" si="0"/>
        <v>109</v>
      </c>
      <c r="G26" s="19">
        <v>25</v>
      </c>
      <c r="H26" s="7">
        <f t="shared" si="1"/>
        <v>84</v>
      </c>
      <c r="I26" s="1"/>
    </row>
    <row r="27" spans="2:9" ht="19.2">
      <c r="B27" s="3" t="s">
        <v>83</v>
      </c>
      <c r="C27" s="97" t="s">
        <v>474</v>
      </c>
      <c r="D27" s="3">
        <v>57</v>
      </c>
      <c r="E27" s="3">
        <v>54</v>
      </c>
      <c r="F27" s="7">
        <f t="shared" si="0"/>
        <v>111</v>
      </c>
      <c r="G27" s="19">
        <v>27</v>
      </c>
      <c r="H27" s="7">
        <f t="shared" si="1"/>
        <v>84</v>
      </c>
      <c r="I27" s="1"/>
    </row>
    <row r="28" spans="2:9" ht="19.2">
      <c r="B28" s="3" t="s">
        <v>375</v>
      </c>
      <c r="C28" s="97" t="s">
        <v>472</v>
      </c>
      <c r="D28" s="3">
        <v>55</v>
      </c>
      <c r="E28" s="3">
        <v>51</v>
      </c>
      <c r="F28" s="7">
        <f t="shared" si="0"/>
        <v>106</v>
      </c>
      <c r="G28" s="19">
        <v>20</v>
      </c>
      <c r="H28" s="7">
        <f t="shared" si="1"/>
        <v>86</v>
      </c>
      <c r="I28" s="1"/>
    </row>
    <row r="29" spans="2:9" ht="19.2">
      <c r="B29" s="20" t="s">
        <v>48</v>
      </c>
      <c r="C29" s="96" t="s">
        <v>464</v>
      </c>
      <c r="D29" s="7">
        <v>43</v>
      </c>
      <c r="E29" s="7">
        <v>47</v>
      </c>
      <c r="F29" s="7">
        <f t="shared" si="0"/>
        <v>90</v>
      </c>
      <c r="G29" s="19">
        <v>20</v>
      </c>
      <c r="H29" s="7">
        <f t="shared" si="1"/>
        <v>70</v>
      </c>
      <c r="I29" s="1"/>
    </row>
    <row r="30" spans="2:9" ht="19.2">
      <c r="B30" s="3" t="s">
        <v>371</v>
      </c>
      <c r="C30" s="95"/>
      <c r="D30" s="3"/>
      <c r="E30" s="3"/>
      <c r="F30" s="7"/>
      <c r="G30" s="19"/>
      <c r="H30" s="88"/>
      <c r="I30" s="1"/>
    </row>
    <row r="31" spans="2:9" ht="19.2">
      <c r="B31" s="47" t="s">
        <v>392</v>
      </c>
      <c r="C31" s="94"/>
      <c r="D31" s="1"/>
      <c r="E31" s="1"/>
      <c r="F31" s="2"/>
      <c r="G31" s="1"/>
      <c r="H31" s="1"/>
      <c r="I31" s="1"/>
    </row>
    <row r="32" spans="2:9" ht="19.2">
      <c r="B32" s="1"/>
      <c r="C32" s="94"/>
      <c r="D32" s="2"/>
      <c r="E32" s="2"/>
      <c r="F32" s="2"/>
      <c r="G32" s="2"/>
      <c r="H32" s="2"/>
      <c r="I32" s="1"/>
    </row>
    <row r="33" spans="2:9" ht="19.2">
      <c r="B33" s="1"/>
      <c r="C33" s="1"/>
      <c r="D33" s="2"/>
      <c r="E33" s="2"/>
      <c r="F33" s="2"/>
      <c r="G33" s="2"/>
      <c r="H33" s="2"/>
      <c r="I33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6272-87FE-4CE2-9D06-16FAF21057BF}">
  <dimension ref="B1:J46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1" customWidth="1"/>
    <col min="2" max="2" width="13.6992187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0" ht="21.6">
      <c r="B1" s="23" t="s">
        <v>526</v>
      </c>
      <c r="C1" s="1"/>
      <c r="D1" s="2"/>
      <c r="E1" s="2"/>
      <c r="F1" s="2"/>
      <c r="G1" s="2"/>
      <c r="H1" s="2"/>
      <c r="I1" s="1"/>
    </row>
    <row r="2" spans="2:10" ht="19.2">
      <c r="B2" s="22" t="s">
        <v>525</v>
      </c>
      <c r="C2" s="1"/>
      <c r="D2" s="2"/>
      <c r="E2" s="2"/>
      <c r="F2" s="2"/>
      <c r="G2" s="2"/>
      <c r="H2" s="2"/>
      <c r="I2" s="1"/>
    </row>
    <row r="3" spans="2:10" ht="19.2">
      <c r="B3" s="3" t="s">
        <v>133</v>
      </c>
      <c r="C3" s="21" t="s">
        <v>132</v>
      </c>
      <c r="D3" s="3" t="s">
        <v>131</v>
      </c>
      <c r="E3" s="3" t="s">
        <v>130</v>
      </c>
      <c r="F3" s="20" t="s">
        <v>129</v>
      </c>
      <c r="G3" s="3" t="s">
        <v>128</v>
      </c>
      <c r="H3" s="3" t="s">
        <v>127</v>
      </c>
      <c r="I3" s="20" t="s">
        <v>402</v>
      </c>
    </row>
    <row r="4" spans="2:10" ht="19.2">
      <c r="B4" s="3" t="s">
        <v>389</v>
      </c>
      <c r="C4" s="101" t="s">
        <v>313</v>
      </c>
      <c r="D4" s="7">
        <v>39</v>
      </c>
      <c r="E4" s="7">
        <v>40</v>
      </c>
      <c r="F4" s="7">
        <f>SUM(D4:E4)</f>
        <v>79</v>
      </c>
      <c r="G4" s="19">
        <v>14</v>
      </c>
      <c r="H4" s="7">
        <f t="shared" ref="H4:H39" si="0">F4-G4</f>
        <v>65</v>
      </c>
      <c r="I4" s="82">
        <v>4</v>
      </c>
    </row>
    <row r="5" spans="2:10" ht="19.2">
      <c r="B5" s="3" t="s">
        <v>388</v>
      </c>
      <c r="C5" s="101" t="s">
        <v>420</v>
      </c>
      <c r="D5" s="3">
        <v>46</v>
      </c>
      <c r="E5" s="3">
        <v>41</v>
      </c>
      <c r="F5" s="7">
        <f>SUM(D5:E5)</f>
        <v>87</v>
      </c>
      <c r="G5" s="19">
        <v>22</v>
      </c>
      <c r="H5" s="7">
        <f t="shared" si="0"/>
        <v>65</v>
      </c>
      <c r="I5" s="82">
        <v>12</v>
      </c>
    </row>
    <row r="6" spans="2:10" ht="19.2">
      <c r="B6" s="3" t="s">
        <v>387</v>
      </c>
      <c r="C6" s="101" t="s">
        <v>486</v>
      </c>
      <c r="D6" s="3">
        <v>46</v>
      </c>
      <c r="E6" s="3">
        <v>42</v>
      </c>
      <c r="F6" s="7">
        <f t="shared" ref="F6:F39" si="1">D6+E6</f>
        <v>88</v>
      </c>
      <c r="G6" s="19">
        <v>23</v>
      </c>
      <c r="H6" s="7">
        <f t="shared" si="0"/>
        <v>65</v>
      </c>
      <c r="I6" s="82">
        <v>14</v>
      </c>
      <c r="J6" s="2"/>
    </row>
    <row r="7" spans="2:10" ht="19.2">
      <c r="B7" s="21" t="s">
        <v>411</v>
      </c>
      <c r="C7" s="101" t="s">
        <v>51</v>
      </c>
      <c r="D7" s="3">
        <v>39</v>
      </c>
      <c r="E7" s="3">
        <v>38</v>
      </c>
      <c r="F7" s="7">
        <f t="shared" si="1"/>
        <v>77</v>
      </c>
      <c r="G7" s="19">
        <v>11</v>
      </c>
      <c r="H7" s="7">
        <f t="shared" si="0"/>
        <v>66</v>
      </c>
      <c r="I7" s="82"/>
    </row>
    <row r="8" spans="2:10" ht="19.2">
      <c r="B8" s="3" t="s">
        <v>524</v>
      </c>
      <c r="C8" s="101" t="s">
        <v>359</v>
      </c>
      <c r="D8" s="3">
        <v>48</v>
      </c>
      <c r="E8" s="3">
        <v>41</v>
      </c>
      <c r="F8" s="7">
        <f t="shared" si="1"/>
        <v>89</v>
      </c>
      <c r="G8" s="19">
        <v>23</v>
      </c>
      <c r="H8" s="7">
        <f t="shared" si="0"/>
        <v>66</v>
      </c>
      <c r="I8" s="79"/>
    </row>
    <row r="9" spans="2:10" ht="19.2">
      <c r="B9" s="21" t="s">
        <v>424</v>
      </c>
      <c r="C9" s="101" t="s">
        <v>86</v>
      </c>
      <c r="D9" s="3">
        <v>43</v>
      </c>
      <c r="E9" s="3">
        <v>40</v>
      </c>
      <c r="F9" s="7">
        <f t="shared" si="1"/>
        <v>83</v>
      </c>
      <c r="G9" s="19">
        <v>16</v>
      </c>
      <c r="H9" s="7">
        <f t="shared" si="0"/>
        <v>67</v>
      </c>
      <c r="I9" s="1"/>
    </row>
    <row r="10" spans="2:10" ht="19.2">
      <c r="B10" s="3" t="s">
        <v>523</v>
      </c>
      <c r="C10" s="101" t="s">
        <v>398</v>
      </c>
      <c r="D10" s="3">
        <v>42</v>
      </c>
      <c r="E10" s="3">
        <v>41</v>
      </c>
      <c r="F10" s="7">
        <f t="shared" si="1"/>
        <v>83</v>
      </c>
      <c r="G10" s="19">
        <v>15</v>
      </c>
      <c r="H10" s="7">
        <f t="shared" si="0"/>
        <v>68</v>
      </c>
      <c r="I10" s="1"/>
    </row>
    <row r="11" spans="2:10" ht="19.2">
      <c r="B11" s="21" t="s">
        <v>363</v>
      </c>
      <c r="C11" s="100" t="s">
        <v>314</v>
      </c>
      <c r="D11" s="3">
        <v>50</v>
      </c>
      <c r="E11" s="3">
        <v>51</v>
      </c>
      <c r="F11" s="7">
        <f t="shared" si="1"/>
        <v>101</v>
      </c>
      <c r="G11" s="19">
        <v>33</v>
      </c>
      <c r="H11" s="3">
        <f t="shared" si="0"/>
        <v>68</v>
      </c>
      <c r="I11" s="1"/>
    </row>
    <row r="12" spans="2:10" ht="19.2">
      <c r="B12" s="3" t="s">
        <v>522</v>
      </c>
      <c r="C12" s="101" t="s">
        <v>521</v>
      </c>
      <c r="D12" s="3">
        <v>49</v>
      </c>
      <c r="E12" s="3">
        <v>45</v>
      </c>
      <c r="F12" s="7">
        <f t="shared" si="1"/>
        <v>94</v>
      </c>
      <c r="G12" s="19">
        <v>25</v>
      </c>
      <c r="H12" s="3">
        <f t="shared" si="0"/>
        <v>69</v>
      </c>
      <c r="I12" s="1"/>
    </row>
    <row r="13" spans="2:10" ht="19.2">
      <c r="B13" s="21" t="s">
        <v>437</v>
      </c>
      <c r="C13" s="101" t="s">
        <v>77</v>
      </c>
      <c r="D13" s="3">
        <v>48</v>
      </c>
      <c r="E13" s="3">
        <v>49</v>
      </c>
      <c r="F13" s="7">
        <f t="shared" si="1"/>
        <v>97</v>
      </c>
      <c r="G13" s="19">
        <v>27</v>
      </c>
      <c r="H13" s="3">
        <f t="shared" si="0"/>
        <v>70</v>
      </c>
      <c r="I13" s="2"/>
    </row>
    <row r="14" spans="2:10" ht="19.2">
      <c r="B14" s="3" t="s">
        <v>520</v>
      </c>
      <c r="C14" s="101" t="s">
        <v>230</v>
      </c>
      <c r="D14" s="3">
        <v>50</v>
      </c>
      <c r="E14" s="3">
        <v>52</v>
      </c>
      <c r="F14" s="7">
        <f t="shared" si="1"/>
        <v>102</v>
      </c>
      <c r="G14" s="19">
        <v>31</v>
      </c>
      <c r="H14" s="3">
        <f t="shared" si="0"/>
        <v>71</v>
      </c>
      <c r="I14" s="1"/>
    </row>
    <row r="15" spans="2:10" ht="19.2">
      <c r="B15" s="21" t="s">
        <v>399</v>
      </c>
      <c r="C15" s="101" t="s">
        <v>84</v>
      </c>
      <c r="D15" s="3">
        <v>50</v>
      </c>
      <c r="E15" s="3">
        <v>46</v>
      </c>
      <c r="F15" s="7">
        <f t="shared" si="1"/>
        <v>96</v>
      </c>
      <c r="G15" s="19">
        <v>24</v>
      </c>
      <c r="H15" s="3">
        <f t="shared" si="0"/>
        <v>72</v>
      </c>
      <c r="I15" s="1"/>
    </row>
    <row r="16" spans="2:10" ht="19.2">
      <c r="B16" s="3" t="s">
        <v>519</v>
      </c>
      <c r="C16" s="103" t="s">
        <v>518</v>
      </c>
      <c r="D16" s="3">
        <v>47</v>
      </c>
      <c r="E16" s="3">
        <v>52</v>
      </c>
      <c r="F16" s="7">
        <f t="shared" si="1"/>
        <v>99</v>
      </c>
      <c r="G16" s="19">
        <v>27</v>
      </c>
      <c r="H16" s="3">
        <f t="shared" si="0"/>
        <v>72</v>
      </c>
      <c r="I16" s="2"/>
    </row>
    <row r="17" spans="2:9" ht="19.2">
      <c r="B17" s="21" t="s">
        <v>517</v>
      </c>
      <c r="C17" s="101" t="s">
        <v>114</v>
      </c>
      <c r="D17" s="3">
        <v>55</v>
      </c>
      <c r="E17" s="3">
        <v>53</v>
      </c>
      <c r="F17" s="7">
        <f t="shared" si="1"/>
        <v>108</v>
      </c>
      <c r="G17" s="19">
        <v>36</v>
      </c>
      <c r="H17" s="3">
        <f t="shared" si="0"/>
        <v>72</v>
      </c>
      <c r="I17" s="2"/>
    </row>
    <row r="18" spans="2:9" ht="19.2">
      <c r="B18" s="3" t="s">
        <v>516</v>
      </c>
      <c r="C18" s="101" t="s">
        <v>356</v>
      </c>
      <c r="D18" s="3">
        <v>47</v>
      </c>
      <c r="E18" s="3">
        <v>40</v>
      </c>
      <c r="F18" s="7">
        <f t="shared" si="1"/>
        <v>87</v>
      </c>
      <c r="G18" s="19">
        <v>14</v>
      </c>
      <c r="H18" s="3">
        <f t="shared" si="0"/>
        <v>73</v>
      </c>
      <c r="I18" s="1"/>
    </row>
    <row r="19" spans="2:9" ht="19.2">
      <c r="B19" s="21" t="s">
        <v>515</v>
      </c>
      <c r="C19" s="101" t="s">
        <v>97</v>
      </c>
      <c r="D19" s="3">
        <v>45</v>
      </c>
      <c r="E19" s="3">
        <v>46</v>
      </c>
      <c r="F19" s="7">
        <f t="shared" si="1"/>
        <v>91</v>
      </c>
      <c r="G19" s="19">
        <v>18</v>
      </c>
      <c r="H19" s="3">
        <f t="shared" si="0"/>
        <v>73</v>
      </c>
      <c r="I19" s="1"/>
    </row>
    <row r="20" spans="2:9" ht="19.2">
      <c r="B20" s="3" t="s">
        <v>514</v>
      </c>
      <c r="C20" s="101" t="s">
        <v>111</v>
      </c>
      <c r="D20" s="3">
        <v>47</v>
      </c>
      <c r="E20" s="3">
        <v>51</v>
      </c>
      <c r="F20" s="7">
        <f t="shared" si="1"/>
        <v>98</v>
      </c>
      <c r="G20" s="19">
        <v>25</v>
      </c>
      <c r="H20" s="3">
        <f t="shared" si="0"/>
        <v>73</v>
      </c>
      <c r="I20" s="1"/>
    </row>
    <row r="21" spans="2:9" ht="19.2">
      <c r="B21" s="21" t="s">
        <v>513</v>
      </c>
      <c r="C21" s="101" t="s">
        <v>512</v>
      </c>
      <c r="D21" s="3">
        <v>46</v>
      </c>
      <c r="E21" s="3">
        <v>46</v>
      </c>
      <c r="F21" s="7">
        <f t="shared" si="1"/>
        <v>92</v>
      </c>
      <c r="G21" s="19">
        <v>18</v>
      </c>
      <c r="H21" s="3">
        <f t="shared" si="0"/>
        <v>74</v>
      </c>
      <c r="I21" s="1"/>
    </row>
    <row r="22" spans="2:9" ht="19.2">
      <c r="B22" s="3" t="s">
        <v>511</v>
      </c>
      <c r="C22" s="101" t="s">
        <v>100</v>
      </c>
      <c r="D22" s="3">
        <v>43</v>
      </c>
      <c r="E22" s="3">
        <v>51</v>
      </c>
      <c r="F22" s="7">
        <f t="shared" si="1"/>
        <v>94</v>
      </c>
      <c r="G22" s="19">
        <v>20</v>
      </c>
      <c r="H22" s="3">
        <f t="shared" si="0"/>
        <v>74</v>
      </c>
      <c r="I22" s="1"/>
    </row>
    <row r="23" spans="2:9" ht="19.2">
      <c r="B23" s="21" t="s">
        <v>510</v>
      </c>
      <c r="C23" s="102" t="s">
        <v>509</v>
      </c>
      <c r="D23" s="3">
        <v>54</v>
      </c>
      <c r="E23" s="3">
        <v>60</v>
      </c>
      <c r="F23" s="7">
        <f t="shared" si="1"/>
        <v>114</v>
      </c>
      <c r="G23" s="19">
        <v>40</v>
      </c>
      <c r="H23" s="3">
        <f t="shared" si="0"/>
        <v>74</v>
      </c>
      <c r="I23" s="1"/>
    </row>
    <row r="24" spans="2:9" ht="19.2">
      <c r="B24" s="3" t="s">
        <v>508</v>
      </c>
      <c r="C24" s="101" t="s">
        <v>507</v>
      </c>
      <c r="D24" s="3">
        <v>46</v>
      </c>
      <c r="E24" s="3">
        <v>44</v>
      </c>
      <c r="F24" s="7">
        <f t="shared" si="1"/>
        <v>90</v>
      </c>
      <c r="G24" s="19">
        <v>15</v>
      </c>
      <c r="H24" s="3">
        <f t="shared" si="0"/>
        <v>75</v>
      </c>
      <c r="I24" s="2"/>
    </row>
    <row r="25" spans="2:9" ht="19.2">
      <c r="B25" s="21" t="s">
        <v>506</v>
      </c>
      <c r="C25" s="101" t="s">
        <v>505</v>
      </c>
      <c r="D25" s="3">
        <v>47</v>
      </c>
      <c r="E25" s="3">
        <v>46</v>
      </c>
      <c r="F25" s="7">
        <f t="shared" si="1"/>
        <v>93</v>
      </c>
      <c r="G25" s="19">
        <v>17</v>
      </c>
      <c r="H25" s="3">
        <f t="shared" si="0"/>
        <v>76</v>
      </c>
      <c r="I25" s="1"/>
    </row>
    <row r="26" spans="2:9" ht="19.2">
      <c r="B26" s="3" t="s">
        <v>504</v>
      </c>
      <c r="C26" s="101" t="s">
        <v>503</v>
      </c>
      <c r="D26" s="3">
        <v>51</v>
      </c>
      <c r="E26" s="3">
        <v>52</v>
      </c>
      <c r="F26" s="7">
        <f t="shared" si="1"/>
        <v>103</v>
      </c>
      <c r="G26" s="19">
        <v>27</v>
      </c>
      <c r="H26" s="3">
        <f t="shared" si="0"/>
        <v>76</v>
      </c>
      <c r="I26" s="1"/>
    </row>
    <row r="27" spans="2:9" ht="19.2">
      <c r="B27" s="21" t="s">
        <v>502</v>
      </c>
      <c r="C27" s="101" t="s">
        <v>436</v>
      </c>
      <c r="D27" s="3">
        <v>52</v>
      </c>
      <c r="E27" s="3">
        <v>53</v>
      </c>
      <c r="F27" s="7">
        <f t="shared" si="1"/>
        <v>105</v>
      </c>
      <c r="G27" s="19">
        <v>27</v>
      </c>
      <c r="H27" s="3">
        <f t="shared" si="0"/>
        <v>78</v>
      </c>
      <c r="I27" s="1"/>
    </row>
    <row r="28" spans="2:9" ht="19.2">
      <c r="B28" s="3" t="s">
        <v>501</v>
      </c>
      <c r="C28" s="101" t="s">
        <v>74</v>
      </c>
      <c r="D28" s="3">
        <v>49</v>
      </c>
      <c r="E28" s="3">
        <v>49</v>
      </c>
      <c r="F28" s="7">
        <f t="shared" si="1"/>
        <v>98</v>
      </c>
      <c r="G28" s="19">
        <v>18</v>
      </c>
      <c r="H28" s="3">
        <f t="shared" si="0"/>
        <v>80</v>
      </c>
      <c r="I28" s="1"/>
    </row>
    <row r="29" spans="2:9" ht="19.2">
      <c r="B29" s="21" t="s">
        <v>500</v>
      </c>
      <c r="C29" s="101" t="s">
        <v>472</v>
      </c>
      <c r="D29" s="3">
        <v>51</v>
      </c>
      <c r="E29" s="3">
        <v>49</v>
      </c>
      <c r="F29" s="7">
        <f t="shared" si="1"/>
        <v>100</v>
      </c>
      <c r="G29" s="19">
        <v>20</v>
      </c>
      <c r="H29" s="3">
        <f t="shared" si="0"/>
        <v>80</v>
      </c>
      <c r="I29" s="1"/>
    </row>
    <row r="30" spans="2:9" ht="19.2">
      <c r="B30" s="3" t="s">
        <v>499</v>
      </c>
      <c r="C30" s="101" t="s">
        <v>498</v>
      </c>
      <c r="D30" s="3">
        <v>49</v>
      </c>
      <c r="E30" s="3">
        <v>53</v>
      </c>
      <c r="F30" s="7">
        <f t="shared" si="1"/>
        <v>102</v>
      </c>
      <c r="G30" s="19">
        <v>22</v>
      </c>
      <c r="H30" s="3">
        <f t="shared" si="0"/>
        <v>80</v>
      </c>
      <c r="I30" s="1"/>
    </row>
    <row r="31" spans="2:9" ht="19.2">
      <c r="B31" s="21" t="s">
        <v>497</v>
      </c>
      <c r="C31" s="101" t="s">
        <v>496</v>
      </c>
      <c r="D31" s="3">
        <v>52</v>
      </c>
      <c r="E31" s="3">
        <v>54</v>
      </c>
      <c r="F31" s="7">
        <f t="shared" si="1"/>
        <v>106</v>
      </c>
      <c r="G31" s="19">
        <v>26</v>
      </c>
      <c r="H31" s="3">
        <f t="shared" si="0"/>
        <v>80</v>
      </c>
      <c r="I31" s="1"/>
    </row>
    <row r="32" spans="2:9" ht="19.2">
      <c r="B32" s="3" t="s">
        <v>495</v>
      </c>
      <c r="C32" s="101" t="s">
        <v>104</v>
      </c>
      <c r="D32" s="3">
        <v>61</v>
      </c>
      <c r="E32" s="3">
        <v>54</v>
      </c>
      <c r="F32" s="7">
        <f t="shared" si="1"/>
        <v>115</v>
      </c>
      <c r="G32" s="19">
        <v>35</v>
      </c>
      <c r="H32" s="16">
        <f t="shared" si="0"/>
        <v>80</v>
      </c>
      <c r="I32" s="1"/>
    </row>
    <row r="33" spans="2:9" ht="19.2">
      <c r="B33" s="21" t="s">
        <v>494</v>
      </c>
      <c r="C33" s="101" t="s">
        <v>358</v>
      </c>
      <c r="D33" s="3">
        <v>50</v>
      </c>
      <c r="E33" s="3">
        <v>51</v>
      </c>
      <c r="F33" s="7">
        <f t="shared" si="1"/>
        <v>101</v>
      </c>
      <c r="G33" s="19">
        <v>20</v>
      </c>
      <c r="H33" s="3">
        <f t="shared" si="0"/>
        <v>81</v>
      </c>
      <c r="I33" s="1"/>
    </row>
    <row r="34" spans="2:9" ht="19.2">
      <c r="B34" s="3" t="s">
        <v>493</v>
      </c>
      <c r="C34" s="101" t="s">
        <v>91</v>
      </c>
      <c r="D34" s="3">
        <v>47</v>
      </c>
      <c r="E34" s="3">
        <v>58</v>
      </c>
      <c r="F34" s="7">
        <f t="shared" si="1"/>
        <v>105</v>
      </c>
      <c r="G34" s="19">
        <v>23</v>
      </c>
      <c r="H34" s="3">
        <f t="shared" si="0"/>
        <v>82</v>
      </c>
      <c r="I34" s="1"/>
    </row>
    <row r="35" spans="2:9" ht="19.2">
      <c r="B35" s="21" t="s">
        <v>492</v>
      </c>
      <c r="C35" s="100" t="s">
        <v>40</v>
      </c>
      <c r="D35" s="3">
        <v>61</v>
      </c>
      <c r="E35" s="3">
        <v>64</v>
      </c>
      <c r="F35" s="7">
        <f t="shared" si="1"/>
        <v>125</v>
      </c>
      <c r="G35" s="19">
        <v>40</v>
      </c>
      <c r="H35" s="3">
        <f t="shared" si="0"/>
        <v>85</v>
      </c>
      <c r="I35" s="1"/>
    </row>
    <row r="36" spans="2:9" ht="19.2">
      <c r="B36" s="3" t="s">
        <v>491</v>
      </c>
      <c r="C36" s="101" t="s">
        <v>119</v>
      </c>
      <c r="D36" s="3">
        <v>49</v>
      </c>
      <c r="E36" s="3">
        <v>49</v>
      </c>
      <c r="F36" s="7">
        <f t="shared" si="1"/>
        <v>98</v>
      </c>
      <c r="G36" s="19">
        <v>12</v>
      </c>
      <c r="H36" s="3">
        <f t="shared" si="0"/>
        <v>86</v>
      </c>
      <c r="I36" s="1"/>
    </row>
    <row r="37" spans="2:9" ht="19.2">
      <c r="B37" s="21" t="s">
        <v>490</v>
      </c>
      <c r="C37" s="101" t="s">
        <v>489</v>
      </c>
      <c r="D37" s="3">
        <v>54</v>
      </c>
      <c r="E37" s="3">
        <v>51</v>
      </c>
      <c r="F37" s="7">
        <f t="shared" si="1"/>
        <v>105</v>
      </c>
      <c r="G37" s="19">
        <v>19</v>
      </c>
      <c r="H37" s="3">
        <f t="shared" si="0"/>
        <v>86</v>
      </c>
      <c r="I37" s="1"/>
    </row>
    <row r="38" spans="2:9" ht="19.2">
      <c r="B38" s="3" t="s">
        <v>488</v>
      </c>
      <c r="C38" s="101" t="s">
        <v>245</v>
      </c>
      <c r="D38" s="3">
        <v>59</v>
      </c>
      <c r="E38" s="3">
        <v>59</v>
      </c>
      <c r="F38" s="7">
        <f t="shared" si="1"/>
        <v>118</v>
      </c>
      <c r="G38" s="19">
        <v>32</v>
      </c>
      <c r="H38" s="3">
        <f t="shared" si="0"/>
        <v>86</v>
      </c>
      <c r="I38" s="1"/>
    </row>
    <row r="39" spans="2:9" ht="19.2">
      <c r="B39" s="21" t="s">
        <v>487</v>
      </c>
      <c r="C39" s="101" t="s">
        <v>260</v>
      </c>
      <c r="D39" s="3">
        <v>63</v>
      </c>
      <c r="E39" s="3">
        <v>64</v>
      </c>
      <c r="F39" s="7">
        <f t="shared" si="1"/>
        <v>127</v>
      </c>
      <c r="G39" s="19">
        <v>36</v>
      </c>
      <c r="H39" s="3">
        <f t="shared" si="0"/>
        <v>91</v>
      </c>
      <c r="I39" s="1"/>
    </row>
    <row r="40" spans="2:9" ht="19.2">
      <c r="B40" s="21" t="s">
        <v>56</v>
      </c>
      <c r="C40" s="101" t="s">
        <v>245</v>
      </c>
      <c r="D40" s="3"/>
      <c r="E40" s="3"/>
      <c r="F40" s="7"/>
      <c r="G40" s="19"/>
      <c r="H40" s="3"/>
      <c r="I40" s="1"/>
    </row>
    <row r="41" spans="2:9" ht="19.2">
      <c r="B41" s="3" t="s">
        <v>52</v>
      </c>
      <c r="C41" s="101" t="s">
        <v>51</v>
      </c>
      <c r="D41" s="3">
        <v>39</v>
      </c>
      <c r="E41" s="3">
        <v>38</v>
      </c>
      <c r="F41" s="7">
        <f>D41+E41</f>
        <v>77</v>
      </c>
      <c r="G41" s="19"/>
      <c r="H41" s="3"/>
      <c r="I41" s="1"/>
    </row>
    <row r="42" spans="2:9" ht="19.2">
      <c r="B42" s="20" t="s">
        <v>48</v>
      </c>
      <c r="C42" s="101" t="s">
        <v>486</v>
      </c>
      <c r="D42" s="3">
        <v>46</v>
      </c>
      <c r="E42" s="3">
        <v>42</v>
      </c>
      <c r="F42" s="7">
        <f>D42+E42</f>
        <v>88</v>
      </c>
      <c r="G42" s="19">
        <v>23</v>
      </c>
      <c r="H42" s="7">
        <f>F42-G42</f>
        <v>65</v>
      </c>
      <c r="I42" s="1"/>
    </row>
    <row r="43" spans="2:9" ht="19.2">
      <c r="B43" s="3" t="s">
        <v>371</v>
      </c>
      <c r="C43" s="100" t="s">
        <v>314</v>
      </c>
      <c r="D43" s="3">
        <v>50</v>
      </c>
      <c r="E43" s="3">
        <v>51</v>
      </c>
      <c r="F43" s="7">
        <f>D43+E43</f>
        <v>101</v>
      </c>
      <c r="G43" s="19">
        <v>33</v>
      </c>
      <c r="H43" s="3">
        <f>F43-G43</f>
        <v>68</v>
      </c>
      <c r="I43" s="1"/>
    </row>
    <row r="44" spans="2:9" ht="19.2">
      <c r="B44" s="47" t="s">
        <v>392</v>
      </c>
      <c r="C44" s="2"/>
      <c r="D44" s="1"/>
      <c r="E44" s="1"/>
      <c r="F44" s="2"/>
      <c r="G44" s="1"/>
      <c r="H44" s="1"/>
      <c r="I44" s="1"/>
    </row>
    <row r="45" spans="2:9" ht="19.2">
      <c r="B45" s="1"/>
      <c r="C45" s="1"/>
      <c r="D45" s="2"/>
      <c r="E45" s="2"/>
      <c r="F45" s="2"/>
      <c r="G45" s="2"/>
      <c r="H45" s="2"/>
      <c r="I45" s="1"/>
    </row>
    <row r="46" spans="2:9" ht="19.2">
      <c r="B46" s="1"/>
      <c r="C46" s="1"/>
      <c r="D46" s="2"/>
      <c r="E46" s="2"/>
      <c r="F46" s="2"/>
      <c r="G46" s="2"/>
      <c r="H46" s="2"/>
      <c r="I46" s="1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3391-C254-4A31-B466-BF6991BC652D}">
  <dimension ref="B1:J49"/>
  <sheetViews>
    <sheetView topLeftCell="B1" workbookViewId="0">
      <selection activeCell="Q10" sqref="Q10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0" ht="21.6">
      <c r="B1" s="23" t="s">
        <v>572</v>
      </c>
      <c r="C1" s="1"/>
      <c r="D1" s="2"/>
      <c r="E1" s="2"/>
      <c r="F1" s="2"/>
      <c r="G1" s="2"/>
      <c r="H1" s="2"/>
      <c r="I1" s="1"/>
    </row>
    <row r="2" spans="2:10" ht="19.2">
      <c r="B2" s="22" t="s">
        <v>571</v>
      </c>
      <c r="C2" s="1"/>
      <c r="D2" s="2"/>
      <c r="E2" s="2"/>
      <c r="F2" s="2"/>
      <c r="G2" s="2"/>
      <c r="H2" s="2"/>
      <c r="I2" s="1"/>
    </row>
    <row r="3" spans="2:10" ht="19.2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18" t="s">
        <v>128</v>
      </c>
      <c r="H3" s="118" t="s">
        <v>127</v>
      </c>
      <c r="I3" s="117" t="s">
        <v>402</v>
      </c>
    </row>
    <row r="4" spans="2:10" ht="19.2">
      <c r="B4" s="3" t="s">
        <v>389</v>
      </c>
      <c r="C4" s="81" t="s">
        <v>536</v>
      </c>
      <c r="D4" s="7">
        <v>47</v>
      </c>
      <c r="E4" s="7">
        <v>50</v>
      </c>
      <c r="F4" s="7">
        <f>SUM(D4:E4)</f>
        <v>97</v>
      </c>
      <c r="G4" s="19">
        <v>31</v>
      </c>
      <c r="H4" s="7">
        <f t="shared" ref="H4:H39" si="0">F4-G4</f>
        <v>66</v>
      </c>
      <c r="I4" s="82">
        <v>17</v>
      </c>
    </row>
    <row r="5" spans="2:10" ht="19.2">
      <c r="B5" s="3" t="s">
        <v>388</v>
      </c>
      <c r="C5" s="104" t="s">
        <v>570</v>
      </c>
      <c r="D5" s="3">
        <v>43</v>
      </c>
      <c r="E5" s="3">
        <v>41</v>
      </c>
      <c r="F5" s="7">
        <f>SUM(D5:E5)</f>
        <v>84</v>
      </c>
      <c r="G5" s="19">
        <v>16</v>
      </c>
      <c r="H5" s="7">
        <f t="shared" si="0"/>
        <v>68</v>
      </c>
      <c r="I5" s="82">
        <v>9</v>
      </c>
    </row>
    <row r="6" spans="2:10" ht="19.2">
      <c r="B6" s="3" t="s">
        <v>387</v>
      </c>
      <c r="C6" s="104" t="s">
        <v>569</v>
      </c>
      <c r="D6" s="3">
        <v>43</v>
      </c>
      <c r="E6" s="3">
        <v>45</v>
      </c>
      <c r="F6" s="7">
        <f t="shared" ref="F6:F39" si="1">D6+E6</f>
        <v>88</v>
      </c>
      <c r="G6" s="19">
        <v>17</v>
      </c>
      <c r="H6" s="7">
        <f t="shared" si="0"/>
        <v>71</v>
      </c>
      <c r="I6" s="82">
        <v>14</v>
      </c>
      <c r="J6" s="2"/>
    </row>
    <row r="7" spans="2:10" ht="19.2">
      <c r="B7" s="21" t="s">
        <v>411</v>
      </c>
      <c r="C7" s="104" t="s">
        <v>568</v>
      </c>
      <c r="D7" s="3">
        <v>46</v>
      </c>
      <c r="E7" s="3">
        <v>49</v>
      </c>
      <c r="F7" s="7">
        <f t="shared" si="1"/>
        <v>95</v>
      </c>
      <c r="G7" s="19">
        <v>23</v>
      </c>
      <c r="H7" s="7">
        <f t="shared" si="0"/>
        <v>72</v>
      </c>
      <c r="I7" s="116"/>
    </row>
    <row r="8" spans="2:10" ht="19.2">
      <c r="B8" s="3" t="s">
        <v>524</v>
      </c>
      <c r="C8" s="104" t="s">
        <v>529</v>
      </c>
      <c r="D8" s="3">
        <v>39</v>
      </c>
      <c r="E8" s="3">
        <v>46</v>
      </c>
      <c r="F8" s="7">
        <f t="shared" si="1"/>
        <v>85</v>
      </c>
      <c r="G8" s="19">
        <v>11</v>
      </c>
      <c r="H8" s="7">
        <f t="shared" si="0"/>
        <v>74</v>
      </c>
      <c r="I8" s="79"/>
    </row>
    <row r="9" spans="2:10" ht="19.2">
      <c r="B9" s="21" t="s">
        <v>424</v>
      </c>
      <c r="C9" s="104" t="s">
        <v>567</v>
      </c>
      <c r="D9" s="3">
        <v>43</v>
      </c>
      <c r="E9" s="3">
        <v>40</v>
      </c>
      <c r="F9" s="7">
        <f t="shared" si="1"/>
        <v>83</v>
      </c>
      <c r="G9" s="19">
        <v>16</v>
      </c>
      <c r="H9" s="7">
        <f t="shared" si="0"/>
        <v>67</v>
      </c>
      <c r="I9" s="1"/>
    </row>
    <row r="10" spans="2:10" ht="19.2">
      <c r="B10" s="3" t="s">
        <v>523</v>
      </c>
      <c r="C10" s="104" t="s">
        <v>566</v>
      </c>
      <c r="D10" s="3">
        <v>48</v>
      </c>
      <c r="E10" s="3">
        <v>54</v>
      </c>
      <c r="F10" s="7">
        <f t="shared" si="1"/>
        <v>102</v>
      </c>
      <c r="G10" s="19">
        <v>27</v>
      </c>
      <c r="H10" s="7">
        <f t="shared" si="0"/>
        <v>75</v>
      </c>
      <c r="I10" s="1"/>
    </row>
    <row r="11" spans="2:10" ht="19.2">
      <c r="B11" s="21" t="s">
        <v>363</v>
      </c>
      <c r="C11" s="104" t="s">
        <v>565</v>
      </c>
      <c r="D11" s="3">
        <v>47</v>
      </c>
      <c r="E11" s="3">
        <v>54</v>
      </c>
      <c r="F11" s="7">
        <f t="shared" si="1"/>
        <v>101</v>
      </c>
      <c r="G11" s="19">
        <v>25</v>
      </c>
      <c r="H11" s="3">
        <f t="shared" si="0"/>
        <v>76</v>
      </c>
      <c r="I11" s="1"/>
    </row>
    <row r="12" spans="2:10" ht="19.2">
      <c r="B12" s="3" t="s">
        <v>522</v>
      </c>
      <c r="C12" s="104" t="s">
        <v>564</v>
      </c>
      <c r="D12" s="3">
        <v>51</v>
      </c>
      <c r="E12" s="3">
        <v>52</v>
      </c>
      <c r="F12" s="7">
        <f t="shared" si="1"/>
        <v>103</v>
      </c>
      <c r="G12" s="19">
        <v>27</v>
      </c>
      <c r="H12" s="3">
        <f t="shared" si="0"/>
        <v>76</v>
      </c>
      <c r="I12" s="1"/>
    </row>
    <row r="13" spans="2:10" ht="19.2">
      <c r="B13" s="21" t="s">
        <v>437</v>
      </c>
      <c r="C13" s="104" t="s">
        <v>527</v>
      </c>
      <c r="D13" s="3">
        <v>41</v>
      </c>
      <c r="E13" s="3">
        <v>40</v>
      </c>
      <c r="F13" s="7">
        <f t="shared" si="1"/>
        <v>81</v>
      </c>
      <c r="G13" s="19">
        <v>4</v>
      </c>
      <c r="H13" s="3">
        <f t="shared" si="0"/>
        <v>77</v>
      </c>
      <c r="I13" s="2"/>
    </row>
    <row r="14" spans="2:10" ht="19.2">
      <c r="B14" s="3" t="s">
        <v>520</v>
      </c>
      <c r="C14" s="104" t="s">
        <v>563</v>
      </c>
      <c r="D14" s="3">
        <v>43</v>
      </c>
      <c r="E14" s="3">
        <v>49</v>
      </c>
      <c r="F14" s="7">
        <f t="shared" si="1"/>
        <v>92</v>
      </c>
      <c r="G14" s="19">
        <v>15</v>
      </c>
      <c r="H14" s="3">
        <f t="shared" si="0"/>
        <v>77</v>
      </c>
      <c r="I14" s="1"/>
    </row>
    <row r="15" spans="2:10" ht="19.2">
      <c r="B15" s="21" t="s">
        <v>399</v>
      </c>
      <c r="C15" s="104" t="s">
        <v>562</v>
      </c>
      <c r="D15" s="3">
        <v>49</v>
      </c>
      <c r="E15" s="3">
        <v>53</v>
      </c>
      <c r="F15" s="7">
        <f t="shared" si="1"/>
        <v>102</v>
      </c>
      <c r="G15" s="19">
        <v>25</v>
      </c>
      <c r="H15" s="3">
        <f t="shared" si="0"/>
        <v>77</v>
      </c>
      <c r="I15" s="1"/>
    </row>
    <row r="16" spans="2:10" ht="19.2">
      <c r="B16" s="3" t="s">
        <v>519</v>
      </c>
      <c r="C16" s="110" t="s">
        <v>561</v>
      </c>
      <c r="D16" s="3">
        <v>53</v>
      </c>
      <c r="E16" s="3">
        <v>49</v>
      </c>
      <c r="F16" s="7">
        <f t="shared" si="1"/>
        <v>102</v>
      </c>
      <c r="G16" s="19">
        <v>25</v>
      </c>
      <c r="H16" s="3">
        <f t="shared" si="0"/>
        <v>77</v>
      </c>
      <c r="I16" s="2"/>
    </row>
    <row r="17" spans="2:9" ht="19.2">
      <c r="B17" s="21" t="s">
        <v>517</v>
      </c>
      <c r="C17" s="104" t="s">
        <v>560</v>
      </c>
      <c r="D17" s="3">
        <v>44</v>
      </c>
      <c r="E17" s="3">
        <v>48</v>
      </c>
      <c r="F17" s="7">
        <f t="shared" si="1"/>
        <v>92</v>
      </c>
      <c r="G17" s="19">
        <v>14</v>
      </c>
      <c r="H17" s="3">
        <f t="shared" si="0"/>
        <v>78</v>
      </c>
      <c r="I17" s="2"/>
    </row>
    <row r="18" spans="2:9" ht="19.2">
      <c r="B18" s="3" t="s">
        <v>516</v>
      </c>
      <c r="C18" s="104" t="s">
        <v>559</v>
      </c>
      <c r="D18" s="3">
        <v>52</v>
      </c>
      <c r="E18" s="3">
        <v>46</v>
      </c>
      <c r="F18" s="7">
        <f t="shared" si="1"/>
        <v>98</v>
      </c>
      <c r="G18" s="19">
        <v>20</v>
      </c>
      <c r="H18" s="3">
        <f t="shared" si="0"/>
        <v>78</v>
      </c>
      <c r="I18" s="1"/>
    </row>
    <row r="19" spans="2:9" ht="19.2">
      <c r="B19" s="21" t="s">
        <v>515</v>
      </c>
      <c r="C19" s="104" t="s">
        <v>558</v>
      </c>
      <c r="D19" s="3">
        <v>47</v>
      </c>
      <c r="E19" s="3">
        <v>53</v>
      </c>
      <c r="F19" s="7">
        <f t="shared" si="1"/>
        <v>100</v>
      </c>
      <c r="G19" s="19">
        <v>22</v>
      </c>
      <c r="H19" s="3">
        <f t="shared" si="0"/>
        <v>78</v>
      </c>
      <c r="I19" s="1"/>
    </row>
    <row r="20" spans="2:9" ht="19.2">
      <c r="B20" s="3" t="s">
        <v>514</v>
      </c>
      <c r="C20" s="104" t="s">
        <v>557</v>
      </c>
      <c r="D20" s="3">
        <v>55</v>
      </c>
      <c r="E20" s="3">
        <v>52</v>
      </c>
      <c r="F20" s="7">
        <f t="shared" si="1"/>
        <v>107</v>
      </c>
      <c r="G20" s="19">
        <v>29</v>
      </c>
      <c r="H20" s="3">
        <f t="shared" si="0"/>
        <v>78</v>
      </c>
      <c r="I20" s="1"/>
    </row>
    <row r="21" spans="2:9" ht="19.2">
      <c r="B21" s="21" t="s">
        <v>513</v>
      </c>
      <c r="C21" s="104" t="s">
        <v>556</v>
      </c>
      <c r="D21" s="3">
        <v>59</v>
      </c>
      <c r="E21" s="3">
        <v>51</v>
      </c>
      <c r="F21" s="7">
        <f t="shared" si="1"/>
        <v>110</v>
      </c>
      <c r="G21" s="19">
        <v>32</v>
      </c>
      <c r="H21" s="3">
        <f t="shared" si="0"/>
        <v>78</v>
      </c>
      <c r="I21" s="1"/>
    </row>
    <row r="22" spans="2:9" ht="19.2">
      <c r="B22" s="3" t="s">
        <v>511</v>
      </c>
      <c r="C22" s="104" t="s">
        <v>555</v>
      </c>
      <c r="D22" s="3">
        <v>46</v>
      </c>
      <c r="E22" s="3">
        <v>52</v>
      </c>
      <c r="F22" s="7">
        <f t="shared" si="1"/>
        <v>98</v>
      </c>
      <c r="G22" s="19">
        <v>19</v>
      </c>
      <c r="H22" s="3">
        <f t="shared" si="0"/>
        <v>79</v>
      </c>
      <c r="I22" s="1"/>
    </row>
    <row r="23" spans="2:9" ht="19.2">
      <c r="B23" s="21" t="s">
        <v>510</v>
      </c>
      <c r="C23" s="104" t="s">
        <v>554</v>
      </c>
      <c r="D23" s="3">
        <v>47</v>
      </c>
      <c r="E23" s="3">
        <v>52</v>
      </c>
      <c r="F23" s="7">
        <f t="shared" si="1"/>
        <v>99</v>
      </c>
      <c r="G23" s="19">
        <v>20</v>
      </c>
      <c r="H23" s="3">
        <f t="shared" si="0"/>
        <v>79</v>
      </c>
      <c r="I23" s="1"/>
    </row>
    <row r="24" spans="2:9" ht="19.2">
      <c r="B24" s="3" t="s">
        <v>508</v>
      </c>
      <c r="C24" s="110" t="s">
        <v>314</v>
      </c>
      <c r="D24" s="3">
        <v>58</v>
      </c>
      <c r="E24" s="3">
        <v>55</v>
      </c>
      <c r="F24" s="7">
        <f t="shared" si="1"/>
        <v>113</v>
      </c>
      <c r="G24" s="19">
        <v>33</v>
      </c>
      <c r="H24" s="3">
        <f t="shared" si="0"/>
        <v>80</v>
      </c>
      <c r="I24" s="2"/>
    </row>
    <row r="25" spans="2:9" ht="19.2">
      <c r="B25" s="21" t="s">
        <v>506</v>
      </c>
      <c r="C25" s="104" t="s">
        <v>553</v>
      </c>
      <c r="D25" s="3">
        <v>51</v>
      </c>
      <c r="E25" s="3">
        <v>49</v>
      </c>
      <c r="F25" s="7">
        <f t="shared" si="1"/>
        <v>100</v>
      </c>
      <c r="G25" s="19">
        <v>18</v>
      </c>
      <c r="H25" s="3">
        <f t="shared" si="0"/>
        <v>82</v>
      </c>
      <c r="I25" s="1"/>
    </row>
    <row r="26" spans="2:9" ht="19.2">
      <c r="B26" s="3" t="s">
        <v>504</v>
      </c>
      <c r="C26" s="104" t="s">
        <v>552</v>
      </c>
      <c r="D26" s="3">
        <v>51</v>
      </c>
      <c r="E26" s="3">
        <v>53</v>
      </c>
      <c r="F26" s="7">
        <f t="shared" si="1"/>
        <v>104</v>
      </c>
      <c r="G26" s="19">
        <v>22</v>
      </c>
      <c r="H26" s="3">
        <f t="shared" si="0"/>
        <v>82</v>
      </c>
      <c r="I26" s="1"/>
    </row>
    <row r="27" spans="2:9" ht="19.2">
      <c r="B27" s="21" t="s">
        <v>502</v>
      </c>
      <c r="C27" s="104" t="s">
        <v>551</v>
      </c>
      <c r="D27" s="3">
        <v>56</v>
      </c>
      <c r="E27" s="3">
        <v>47</v>
      </c>
      <c r="F27" s="7">
        <f t="shared" si="1"/>
        <v>103</v>
      </c>
      <c r="G27" s="19">
        <v>20</v>
      </c>
      <c r="H27" s="3">
        <f t="shared" si="0"/>
        <v>83</v>
      </c>
      <c r="I27" s="1"/>
    </row>
    <row r="28" spans="2:9" ht="19.2">
      <c r="B28" s="3" t="s">
        <v>501</v>
      </c>
      <c r="C28" s="104" t="s">
        <v>550</v>
      </c>
      <c r="D28" s="3">
        <v>53</v>
      </c>
      <c r="E28" s="3">
        <v>56</v>
      </c>
      <c r="F28" s="7">
        <f t="shared" si="1"/>
        <v>109</v>
      </c>
      <c r="G28" s="19">
        <v>26</v>
      </c>
      <c r="H28" s="3">
        <f t="shared" si="0"/>
        <v>83</v>
      </c>
      <c r="I28" s="1"/>
    </row>
    <row r="29" spans="2:9" ht="19.2">
      <c r="B29" s="21" t="s">
        <v>500</v>
      </c>
      <c r="C29" s="104" t="s">
        <v>549</v>
      </c>
      <c r="D29" s="3">
        <v>47</v>
      </c>
      <c r="E29" s="3">
        <v>51</v>
      </c>
      <c r="F29" s="7">
        <f t="shared" si="1"/>
        <v>98</v>
      </c>
      <c r="G29" s="19">
        <v>14</v>
      </c>
      <c r="H29" s="3">
        <f t="shared" si="0"/>
        <v>84</v>
      </c>
      <c r="I29" s="1"/>
    </row>
    <row r="30" spans="2:9" ht="19.2">
      <c r="B30" s="3" t="s">
        <v>499</v>
      </c>
      <c r="C30" s="110" t="s">
        <v>548</v>
      </c>
      <c r="D30" s="3">
        <v>61</v>
      </c>
      <c r="E30" s="3">
        <v>64</v>
      </c>
      <c r="F30" s="7">
        <f t="shared" si="1"/>
        <v>125</v>
      </c>
      <c r="G30" s="19">
        <v>40</v>
      </c>
      <c r="H30" s="3">
        <f t="shared" si="0"/>
        <v>85</v>
      </c>
      <c r="I30" s="1"/>
    </row>
    <row r="31" spans="2:9" ht="19.2">
      <c r="B31" s="21" t="s">
        <v>497</v>
      </c>
      <c r="C31" s="104" t="s">
        <v>547</v>
      </c>
      <c r="D31" s="3">
        <v>45</v>
      </c>
      <c r="E31" s="3">
        <v>47</v>
      </c>
      <c r="F31" s="7">
        <f t="shared" si="1"/>
        <v>92</v>
      </c>
      <c r="G31" s="19">
        <v>6</v>
      </c>
      <c r="H31" s="3">
        <f t="shared" si="0"/>
        <v>86</v>
      </c>
      <c r="I31" s="1"/>
    </row>
    <row r="32" spans="2:9" ht="19.2">
      <c r="B32" s="3" t="s">
        <v>495</v>
      </c>
      <c r="C32" s="104" t="s">
        <v>546</v>
      </c>
      <c r="D32" s="3">
        <v>54</v>
      </c>
      <c r="E32" s="3">
        <v>52</v>
      </c>
      <c r="F32" s="7">
        <f t="shared" si="1"/>
        <v>106</v>
      </c>
      <c r="G32" s="19">
        <v>18</v>
      </c>
      <c r="H32" s="16">
        <f t="shared" si="0"/>
        <v>88</v>
      </c>
      <c r="I32" s="1"/>
    </row>
    <row r="33" spans="2:9" ht="19.2">
      <c r="B33" s="21" t="s">
        <v>494</v>
      </c>
      <c r="C33" s="104" t="s">
        <v>545</v>
      </c>
      <c r="D33" s="3">
        <v>56</v>
      </c>
      <c r="E33" s="3">
        <v>55</v>
      </c>
      <c r="F33" s="7">
        <f t="shared" si="1"/>
        <v>111</v>
      </c>
      <c r="G33" s="19">
        <v>23</v>
      </c>
      <c r="H33" s="3">
        <f t="shared" si="0"/>
        <v>88</v>
      </c>
      <c r="I33" s="1"/>
    </row>
    <row r="34" spans="2:9" ht="19.2">
      <c r="B34" s="3" t="s">
        <v>493</v>
      </c>
      <c r="C34" s="104" t="s">
        <v>544</v>
      </c>
      <c r="D34" s="3">
        <v>59</v>
      </c>
      <c r="E34" s="3">
        <v>49</v>
      </c>
      <c r="F34" s="7">
        <f t="shared" si="1"/>
        <v>108</v>
      </c>
      <c r="G34" s="19">
        <v>19</v>
      </c>
      <c r="H34" s="3">
        <f t="shared" si="0"/>
        <v>89</v>
      </c>
      <c r="I34" s="1"/>
    </row>
    <row r="35" spans="2:9" ht="19.2">
      <c r="B35" s="21" t="s">
        <v>492</v>
      </c>
      <c r="C35" s="104" t="s">
        <v>543</v>
      </c>
      <c r="D35" s="3">
        <v>51</v>
      </c>
      <c r="E35" s="3">
        <v>60</v>
      </c>
      <c r="F35" s="7">
        <f t="shared" si="1"/>
        <v>111</v>
      </c>
      <c r="G35" s="19">
        <v>22</v>
      </c>
      <c r="H35" s="3">
        <f t="shared" si="0"/>
        <v>89</v>
      </c>
      <c r="I35" s="1"/>
    </row>
    <row r="36" spans="2:9" ht="19.2">
      <c r="B36" s="3" t="s">
        <v>491</v>
      </c>
      <c r="C36" s="104" t="s">
        <v>542</v>
      </c>
      <c r="D36" s="3">
        <v>58</v>
      </c>
      <c r="E36" s="3">
        <v>59</v>
      </c>
      <c r="F36" s="7">
        <f t="shared" si="1"/>
        <v>117</v>
      </c>
      <c r="G36" s="19">
        <v>27</v>
      </c>
      <c r="H36" s="3">
        <f t="shared" si="0"/>
        <v>90</v>
      </c>
      <c r="I36" s="1"/>
    </row>
    <row r="37" spans="2:9" ht="19.2">
      <c r="B37" s="21" t="s">
        <v>490</v>
      </c>
      <c r="C37" s="110" t="s">
        <v>541</v>
      </c>
      <c r="D37" s="3">
        <v>65</v>
      </c>
      <c r="E37" s="3">
        <v>70</v>
      </c>
      <c r="F37" s="7">
        <f t="shared" si="1"/>
        <v>135</v>
      </c>
      <c r="G37" s="19">
        <v>40</v>
      </c>
      <c r="H37" s="3">
        <f t="shared" si="0"/>
        <v>95</v>
      </c>
      <c r="I37" s="1"/>
    </row>
    <row r="38" spans="2:9" ht="19.2">
      <c r="B38" s="21" t="s">
        <v>540</v>
      </c>
      <c r="C38" s="104" t="s">
        <v>539</v>
      </c>
      <c r="D38" s="3">
        <v>47</v>
      </c>
      <c r="E38" s="3">
        <v>68</v>
      </c>
      <c r="F38" s="7">
        <f t="shared" si="1"/>
        <v>115</v>
      </c>
      <c r="G38" s="19">
        <v>18</v>
      </c>
      <c r="H38" s="3">
        <f t="shared" si="0"/>
        <v>97</v>
      </c>
      <c r="I38" s="1"/>
    </row>
    <row r="39" spans="2:9" ht="19.2">
      <c r="B39" s="21" t="s">
        <v>487</v>
      </c>
      <c r="C39" s="110" t="s">
        <v>538</v>
      </c>
      <c r="D39" s="3">
        <v>76</v>
      </c>
      <c r="E39" s="3">
        <v>72</v>
      </c>
      <c r="F39" s="7">
        <f t="shared" si="1"/>
        <v>148</v>
      </c>
      <c r="G39" s="19">
        <v>40</v>
      </c>
      <c r="H39" s="3">
        <f t="shared" si="0"/>
        <v>108</v>
      </c>
      <c r="I39" s="1"/>
    </row>
    <row r="40" spans="2:9" ht="8.25" customHeight="1">
      <c r="B40" s="115"/>
      <c r="C40" s="114"/>
      <c r="D40" s="111"/>
      <c r="E40" s="111"/>
      <c r="F40" s="113"/>
      <c r="G40" s="112"/>
      <c r="H40" s="111"/>
      <c r="I40" s="1"/>
    </row>
    <row r="41" spans="2:9" ht="19.2">
      <c r="B41" s="3" t="s">
        <v>537</v>
      </c>
      <c r="C41" s="104" t="s">
        <v>527</v>
      </c>
      <c r="D41" s="3">
        <v>41</v>
      </c>
      <c r="E41" s="3">
        <v>40</v>
      </c>
      <c r="F41" s="7">
        <f>D41+E41</f>
        <v>81</v>
      </c>
      <c r="G41" s="19"/>
      <c r="H41" s="3"/>
      <c r="I41" s="1"/>
    </row>
    <row r="42" spans="2:9" ht="19.2">
      <c r="B42" s="20" t="s">
        <v>48</v>
      </c>
      <c r="C42" s="104" t="s">
        <v>536</v>
      </c>
      <c r="D42" s="3">
        <v>47</v>
      </c>
      <c r="E42" s="3">
        <v>50</v>
      </c>
      <c r="F42" s="7">
        <f>D42+E42</f>
        <v>97</v>
      </c>
      <c r="G42" s="19">
        <v>31</v>
      </c>
      <c r="H42" s="7">
        <f>F42-G42</f>
        <v>66</v>
      </c>
      <c r="I42" s="1"/>
    </row>
    <row r="43" spans="2:9" ht="19.2">
      <c r="B43" s="3" t="s">
        <v>371</v>
      </c>
      <c r="C43" s="110" t="s">
        <v>535</v>
      </c>
      <c r="D43" s="3">
        <v>53</v>
      </c>
      <c r="E43" s="3">
        <v>49</v>
      </c>
      <c r="F43" s="7">
        <f>D43+E43</f>
        <v>102</v>
      </c>
      <c r="G43" s="19">
        <v>25</v>
      </c>
      <c r="H43" s="3">
        <f>F43-G43</f>
        <v>77</v>
      </c>
      <c r="I43" s="1"/>
    </row>
    <row r="44" spans="2:9" ht="6.75" customHeight="1">
      <c r="F44" s="2"/>
      <c r="G44" s="1"/>
      <c r="H44" s="1"/>
      <c r="I44" s="1"/>
    </row>
    <row r="45" spans="2:9" ht="19.2">
      <c r="B45" s="109"/>
      <c r="C45" s="3"/>
      <c r="D45" s="108" t="s">
        <v>534</v>
      </c>
      <c r="E45" s="108" t="s">
        <v>533</v>
      </c>
      <c r="F45" s="2"/>
      <c r="G45" s="2"/>
      <c r="H45" s="2"/>
      <c r="I45" s="1"/>
    </row>
    <row r="46" spans="2:9" ht="19.2">
      <c r="B46" s="26" t="s">
        <v>532</v>
      </c>
      <c r="C46" s="104" t="s">
        <v>529</v>
      </c>
      <c r="D46" s="107">
        <v>72.25</v>
      </c>
      <c r="E46" s="3"/>
      <c r="F46" s="2"/>
      <c r="G46" s="2"/>
      <c r="H46" s="2"/>
      <c r="I46" s="1"/>
    </row>
    <row r="47" spans="2:9" ht="19.2">
      <c r="B47" s="105" t="s">
        <v>531</v>
      </c>
      <c r="C47" s="104" t="s">
        <v>527</v>
      </c>
      <c r="D47" s="3">
        <v>72.75</v>
      </c>
      <c r="E47" s="3"/>
    </row>
    <row r="48" spans="2:9">
      <c r="B48" s="106" t="s">
        <v>530</v>
      </c>
      <c r="C48" s="104" t="s">
        <v>529</v>
      </c>
      <c r="D48" s="104"/>
      <c r="E48" s="104">
        <v>83.25</v>
      </c>
    </row>
    <row r="49" spans="2:5">
      <c r="B49" s="105" t="s">
        <v>528</v>
      </c>
      <c r="C49" s="104" t="s">
        <v>527</v>
      </c>
      <c r="D49" s="104"/>
      <c r="E49" s="104">
        <v>84.25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1DE8-9534-482D-BC00-722C61F1A6F8}">
  <dimension ref="B1:J41"/>
  <sheetViews>
    <sheetView workbookViewId="0">
      <selection activeCell="Q10" sqref="Q10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0" ht="21.6">
      <c r="B1" s="23" t="s">
        <v>582</v>
      </c>
      <c r="C1" s="1"/>
      <c r="D1" s="2"/>
      <c r="E1" s="2"/>
      <c r="F1" s="2"/>
      <c r="G1" s="2"/>
      <c r="H1" s="2"/>
      <c r="I1" s="1"/>
    </row>
    <row r="2" spans="2:10" ht="19.2">
      <c r="B2" s="22" t="s">
        <v>479</v>
      </c>
      <c r="C2" s="1"/>
      <c r="D2" s="2"/>
      <c r="E2" s="2"/>
      <c r="F2" s="2"/>
      <c r="G2" s="2"/>
      <c r="H2" s="2"/>
      <c r="I2" s="1"/>
    </row>
    <row r="3" spans="2:10" ht="19.2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18" t="s">
        <v>128</v>
      </c>
      <c r="H3" s="118" t="s">
        <v>127</v>
      </c>
      <c r="I3" s="117" t="s">
        <v>402</v>
      </c>
    </row>
    <row r="4" spans="2:10" ht="19.2">
      <c r="B4" s="3" t="s">
        <v>389</v>
      </c>
      <c r="C4" s="120" t="s">
        <v>503</v>
      </c>
      <c r="D4" s="7">
        <v>46</v>
      </c>
      <c r="E4" s="7">
        <v>50</v>
      </c>
      <c r="F4" s="7">
        <f>SUM(D4:E4)</f>
        <v>96</v>
      </c>
      <c r="G4" s="122">
        <v>27</v>
      </c>
      <c r="H4" s="7">
        <f t="shared" ref="H4:H36" si="0">F4-G4</f>
        <v>69</v>
      </c>
      <c r="I4" s="82">
        <v>16</v>
      </c>
    </row>
    <row r="5" spans="2:10" ht="19.2">
      <c r="B5" s="3" t="s">
        <v>388</v>
      </c>
      <c r="C5" s="120" t="s">
        <v>581</v>
      </c>
      <c r="D5" s="3">
        <v>47</v>
      </c>
      <c r="E5" s="3">
        <v>48</v>
      </c>
      <c r="F5" s="7">
        <f>SUM(D5:E5)</f>
        <v>95</v>
      </c>
      <c r="G5" s="100">
        <v>22</v>
      </c>
      <c r="H5" s="7">
        <f t="shared" si="0"/>
        <v>73</v>
      </c>
      <c r="I5" s="82">
        <v>17</v>
      </c>
    </row>
    <row r="6" spans="2:10" ht="19.2">
      <c r="B6" s="3" t="s">
        <v>387</v>
      </c>
      <c r="C6" s="120" t="s">
        <v>100</v>
      </c>
      <c r="D6" s="3">
        <v>44</v>
      </c>
      <c r="E6" s="3">
        <v>50</v>
      </c>
      <c r="F6" s="7">
        <f t="shared" ref="F6:F36" si="1">D6+E6</f>
        <v>94</v>
      </c>
      <c r="G6" s="124">
        <v>20</v>
      </c>
      <c r="H6" s="7">
        <f t="shared" si="0"/>
        <v>74</v>
      </c>
      <c r="I6" s="82">
        <v>18</v>
      </c>
      <c r="J6" s="2"/>
    </row>
    <row r="7" spans="2:10" ht="19.2">
      <c r="B7" s="21" t="s">
        <v>411</v>
      </c>
      <c r="C7" s="121" t="s">
        <v>574</v>
      </c>
      <c r="D7" s="3">
        <v>41</v>
      </c>
      <c r="E7" s="3">
        <v>42</v>
      </c>
      <c r="F7" s="7">
        <f t="shared" si="1"/>
        <v>83</v>
      </c>
      <c r="G7" s="124">
        <v>14</v>
      </c>
      <c r="H7" s="7">
        <f t="shared" si="0"/>
        <v>69</v>
      </c>
      <c r="I7" s="82">
        <v>11</v>
      </c>
    </row>
    <row r="8" spans="2:10" ht="19.2">
      <c r="B8" s="3" t="s">
        <v>524</v>
      </c>
      <c r="C8" s="120" t="s">
        <v>580</v>
      </c>
      <c r="D8" s="3">
        <v>50</v>
      </c>
      <c r="E8" s="3">
        <v>46</v>
      </c>
      <c r="F8" s="7">
        <f t="shared" si="1"/>
        <v>96</v>
      </c>
      <c r="G8" s="126">
        <v>22</v>
      </c>
      <c r="H8" s="7">
        <f t="shared" si="0"/>
        <v>74</v>
      </c>
      <c r="I8" s="79"/>
    </row>
    <row r="9" spans="2:10" ht="19.2">
      <c r="B9" s="21" t="s">
        <v>424</v>
      </c>
      <c r="C9" s="120" t="s">
        <v>579</v>
      </c>
      <c r="D9" s="3">
        <v>46</v>
      </c>
      <c r="E9" s="3">
        <v>43</v>
      </c>
      <c r="F9" s="7">
        <f t="shared" si="1"/>
        <v>89</v>
      </c>
      <c r="G9" s="100">
        <v>14</v>
      </c>
      <c r="H9" s="7">
        <f t="shared" si="0"/>
        <v>75</v>
      </c>
      <c r="I9" s="1"/>
    </row>
    <row r="10" spans="2:10" ht="19.2">
      <c r="B10" s="3" t="s">
        <v>523</v>
      </c>
      <c r="C10" s="120" t="s">
        <v>466</v>
      </c>
      <c r="D10" s="3">
        <v>54</v>
      </c>
      <c r="E10" s="3">
        <v>48</v>
      </c>
      <c r="F10" s="7">
        <f t="shared" si="1"/>
        <v>102</v>
      </c>
      <c r="G10" s="100">
        <v>27</v>
      </c>
      <c r="H10" s="7">
        <f t="shared" si="0"/>
        <v>75</v>
      </c>
      <c r="I10" s="1"/>
    </row>
    <row r="11" spans="2:10" ht="19.2">
      <c r="B11" s="21" t="s">
        <v>363</v>
      </c>
      <c r="C11" s="120" t="s">
        <v>521</v>
      </c>
      <c r="D11" s="3">
        <v>52</v>
      </c>
      <c r="E11" s="3">
        <v>49</v>
      </c>
      <c r="F11" s="7">
        <f t="shared" si="1"/>
        <v>101</v>
      </c>
      <c r="G11" s="124">
        <v>25</v>
      </c>
      <c r="H11" s="7">
        <f t="shared" si="0"/>
        <v>76</v>
      </c>
      <c r="I11" s="1"/>
    </row>
    <row r="12" spans="2:10" ht="19.2">
      <c r="B12" s="3" t="s">
        <v>522</v>
      </c>
      <c r="C12" s="120" t="s">
        <v>245</v>
      </c>
      <c r="D12" s="3">
        <v>54</v>
      </c>
      <c r="E12" s="3">
        <v>54</v>
      </c>
      <c r="F12" s="7">
        <f t="shared" si="1"/>
        <v>108</v>
      </c>
      <c r="G12" s="100">
        <v>32</v>
      </c>
      <c r="H12" s="7">
        <f t="shared" si="0"/>
        <v>76</v>
      </c>
      <c r="I12" s="1"/>
    </row>
    <row r="13" spans="2:10" ht="19.2">
      <c r="B13" s="21" t="s">
        <v>437</v>
      </c>
      <c r="C13" s="120" t="s">
        <v>496</v>
      </c>
      <c r="D13" s="3">
        <v>52</v>
      </c>
      <c r="E13" s="3">
        <v>51</v>
      </c>
      <c r="F13" s="7">
        <f t="shared" si="1"/>
        <v>103</v>
      </c>
      <c r="G13" s="100">
        <v>26</v>
      </c>
      <c r="H13" s="7">
        <f t="shared" si="0"/>
        <v>77</v>
      </c>
      <c r="I13" s="2"/>
    </row>
    <row r="14" spans="2:10" ht="19.2">
      <c r="B14" s="3" t="s">
        <v>520</v>
      </c>
      <c r="C14" s="120" t="s">
        <v>77</v>
      </c>
      <c r="D14" s="3">
        <v>52</v>
      </c>
      <c r="E14" s="3">
        <v>52</v>
      </c>
      <c r="F14" s="7">
        <f t="shared" si="1"/>
        <v>104</v>
      </c>
      <c r="G14" s="122">
        <v>27</v>
      </c>
      <c r="H14" s="7">
        <f t="shared" si="0"/>
        <v>77</v>
      </c>
      <c r="I14" s="1"/>
    </row>
    <row r="15" spans="2:10" ht="19.2">
      <c r="B15" s="21" t="s">
        <v>399</v>
      </c>
      <c r="C15" s="120" t="s">
        <v>398</v>
      </c>
      <c r="D15" s="3">
        <v>47</v>
      </c>
      <c r="E15" s="3">
        <v>47</v>
      </c>
      <c r="F15" s="7">
        <f t="shared" si="1"/>
        <v>94</v>
      </c>
      <c r="G15" s="124">
        <v>15</v>
      </c>
      <c r="H15" s="7">
        <f t="shared" si="0"/>
        <v>79</v>
      </c>
      <c r="I15" s="1"/>
    </row>
    <row r="16" spans="2:10" ht="19.2">
      <c r="B16" s="3" t="s">
        <v>519</v>
      </c>
      <c r="C16" s="120" t="s">
        <v>97</v>
      </c>
      <c r="D16" s="3">
        <v>46</v>
      </c>
      <c r="E16" s="3">
        <v>51</v>
      </c>
      <c r="F16" s="7">
        <f t="shared" si="1"/>
        <v>97</v>
      </c>
      <c r="G16" s="122">
        <v>18</v>
      </c>
      <c r="H16" s="7">
        <f t="shared" si="0"/>
        <v>79</v>
      </c>
      <c r="I16" s="2"/>
    </row>
    <row r="17" spans="2:9" ht="19.2">
      <c r="B17" s="21" t="s">
        <v>517</v>
      </c>
      <c r="C17" s="120" t="s">
        <v>359</v>
      </c>
      <c r="D17" s="3">
        <v>49</v>
      </c>
      <c r="E17" s="3">
        <v>53</v>
      </c>
      <c r="F17" s="7">
        <f t="shared" si="1"/>
        <v>102</v>
      </c>
      <c r="G17" s="126">
        <v>23</v>
      </c>
      <c r="H17" s="7">
        <f t="shared" si="0"/>
        <v>79</v>
      </c>
      <c r="I17" s="2"/>
    </row>
    <row r="18" spans="2:9" ht="19.2">
      <c r="B18" s="3" t="s">
        <v>516</v>
      </c>
      <c r="C18" s="120" t="s">
        <v>358</v>
      </c>
      <c r="D18" s="3">
        <v>47</v>
      </c>
      <c r="E18" s="3">
        <v>53</v>
      </c>
      <c r="F18" s="7">
        <f t="shared" si="1"/>
        <v>100</v>
      </c>
      <c r="G18" s="124">
        <v>20</v>
      </c>
      <c r="H18" s="7">
        <f t="shared" si="0"/>
        <v>80</v>
      </c>
      <c r="I18" s="1"/>
    </row>
    <row r="19" spans="2:9" ht="19.2">
      <c r="B19" s="21" t="s">
        <v>515</v>
      </c>
      <c r="C19" s="120" t="s">
        <v>74</v>
      </c>
      <c r="D19" s="3">
        <v>48</v>
      </c>
      <c r="E19" s="3">
        <v>51</v>
      </c>
      <c r="F19" s="7">
        <f t="shared" si="1"/>
        <v>99</v>
      </c>
      <c r="G19" s="122">
        <v>18</v>
      </c>
      <c r="H19" s="7">
        <f t="shared" si="0"/>
        <v>81</v>
      </c>
      <c r="I19" s="1"/>
    </row>
    <row r="20" spans="2:9" ht="19.2">
      <c r="B20" s="3" t="s">
        <v>514</v>
      </c>
      <c r="C20" s="120" t="s">
        <v>489</v>
      </c>
      <c r="D20" s="3">
        <v>49</v>
      </c>
      <c r="E20" s="3">
        <v>51</v>
      </c>
      <c r="F20" s="7">
        <f t="shared" si="1"/>
        <v>100</v>
      </c>
      <c r="G20" s="100">
        <v>19</v>
      </c>
      <c r="H20" s="7">
        <f t="shared" si="0"/>
        <v>81</v>
      </c>
      <c r="I20" s="1"/>
    </row>
    <row r="21" spans="2:9" ht="19.2">
      <c r="B21" s="21" t="s">
        <v>513</v>
      </c>
      <c r="C21" s="120" t="s">
        <v>498</v>
      </c>
      <c r="D21" s="3">
        <v>55</v>
      </c>
      <c r="E21" s="3">
        <v>48</v>
      </c>
      <c r="F21" s="7">
        <f t="shared" si="1"/>
        <v>103</v>
      </c>
      <c r="G21" s="100">
        <v>22</v>
      </c>
      <c r="H21" s="7">
        <f t="shared" si="0"/>
        <v>81</v>
      </c>
      <c r="I21" s="1"/>
    </row>
    <row r="22" spans="2:9" ht="19.2">
      <c r="B22" s="3" t="s">
        <v>511</v>
      </c>
      <c r="C22" s="120" t="s">
        <v>505</v>
      </c>
      <c r="D22" s="3">
        <v>51</v>
      </c>
      <c r="E22" s="3">
        <v>45</v>
      </c>
      <c r="F22" s="7">
        <f t="shared" si="1"/>
        <v>96</v>
      </c>
      <c r="G22" s="124">
        <v>14</v>
      </c>
      <c r="H22" s="7">
        <f t="shared" si="0"/>
        <v>82</v>
      </c>
      <c r="I22" s="1"/>
    </row>
    <row r="23" spans="2:9" ht="19.2">
      <c r="B23" s="21" t="s">
        <v>510</v>
      </c>
      <c r="C23" s="121" t="s">
        <v>578</v>
      </c>
      <c r="D23" s="3">
        <v>49</v>
      </c>
      <c r="E23" s="3">
        <v>48</v>
      </c>
      <c r="F23" s="7">
        <f t="shared" si="1"/>
        <v>97</v>
      </c>
      <c r="G23" s="124">
        <v>14</v>
      </c>
      <c r="H23" s="7">
        <f t="shared" si="0"/>
        <v>83</v>
      </c>
      <c r="I23" s="1"/>
    </row>
    <row r="24" spans="2:9" ht="19.2">
      <c r="B24" s="3" t="s">
        <v>508</v>
      </c>
      <c r="C24" s="120" t="s">
        <v>313</v>
      </c>
      <c r="D24" s="3">
        <v>46</v>
      </c>
      <c r="E24" s="3">
        <v>42</v>
      </c>
      <c r="F24" s="7">
        <f t="shared" si="1"/>
        <v>88</v>
      </c>
      <c r="G24" s="124">
        <v>4</v>
      </c>
      <c r="H24" s="7">
        <f t="shared" si="0"/>
        <v>84</v>
      </c>
      <c r="I24" s="2"/>
    </row>
    <row r="25" spans="2:9" ht="19.2">
      <c r="B25" s="21" t="s">
        <v>506</v>
      </c>
      <c r="C25" s="120" t="s">
        <v>119</v>
      </c>
      <c r="D25" s="3">
        <v>47</v>
      </c>
      <c r="E25" s="3">
        <v>49</v>
      </c>
      <c r="F25" s="7">
        <f t="shared" si="1"/>
        <v>96</v>
      </c>
      <c r="G25" s="124">
        <v>12</v>
      </c>
      <c r="H25" s="7">
        <f t="shared" si="0"/>
        <v>84</v>
      </c>
      <c r="I25" s="1"/>
    </row>
    <row r="26" spans="2:9" ht="19.2">
      <c r="B26" s="3" t="s">
        <v>504</v>
      </c>
      <c r="C26" s="120" t="s">
        <v>512</v>
      </c>
      <c r="D26" s="3">
        <v>53</v>
      </c>
      <c r="E26" s="3">
        <v>49</v>
      </c>
      <c r="F26" s="7">
        <f t="shared" si="1"/>
        <v>102</v>
      </c>
      <c r="G26" s="100">
        <v>18</v>
      </c>
      <c r="H26" s="7">
        <f t="shared" si="0"/>
        <v>84</v>
      </c>
      <c r="I26" s="1"/>
    </row>
    <row r="27" spans="2:9" ht="19.2">
      <c r="B27" s="21" t="s">
        <v>502</v>
      </c>
      <c r="C27" s="125" t="s">
        <v>577</v>
      </c>
      <c r="D27" s="3">
        <v>66</v>
      </c>
      <c r="E27" s="3">
        <v>58</v>
      </c>
      <c r="F27" s="7">
        <f t="shared" si="1"/>
        <v>124</v>
      </c>
      <c r="G27" s="124">
        <v>40</v>
      </c>
      <c r="H27" s="7">
        <f t="shared" si="0"/>
        <v>84</v>
      </c>
      <c r="I27" s="1"/>
    </row>
    <row r="28" spans="2:9" ht="19.2">
      <c r="B28" s="3" t="s">
        <v>501</v>
      </c>
      <c r="C28" s="120" t="s">
        <v>86</v>
      </c>
      <c r="D28" s="3">
        <v>45</v>
      </c>
      <c r="E28" s="3">
        <v>49</v>
      </c>
      <c r="F28" s="7">
        <f t="shared" si="1"/>
        <v>94</v>
      </c>
      <c r="G28" s="124">
        <v>9</v>
      </c>
      <c r="H28" s="7">
        <f t="shared" si="0"/>
        <v>85</v>
      </c>
      <c r="I28" s="1"/>
    </row>
    <row r="29" spans="2:9" ht="19.2">
      <c r="B29" s="21" t="s">
        <v>500</v>
      </c>
      <c r="C29" s="120" t="s">
        <v>486</v>
      </c>
      <c r="D29" s="3">
        <v>52</v>
      </c>
      <c r="E29" s="3">
        <v>49</v>
      </c>
      <c r="F29" s="7">
        <f t="shared" si="1"/>
        <v>101</v>
      </c>
      <c r="G29" s="124">
        <v>14</v>
      </c>
      <c r="H29" s="7">
        <f t="shared" si="0"/>
        <v>87</v>
      </c>
      <c r="I29" s="1"/>
    </row>
    <row r="30" spans="2:9" ht="19.2">
      <c r="B30" s="3" t="s">
        <v>499</v>
      </c>
      <c r="C30" s="120" t="s">
        <v>420</v>
      </c>
      <c r="D30" s="3">
        <v>51</v>
      </c>
      <c r="E30" s="3">
        <v>49</v>
      </c>
      <c r="F30" s="7">
        <f t="shared" si="1"/>
        <v>100</v>
      </c>
      <c r="G30" s="124">
        <v>12</v>
      </c>
      <c r="H30" s="7">
        <f t="shared" si="0"/>
        <v>88</v>
      </c>
      <c r="I30" s="1"/>
    </row>
    <row r="31" spans="2:9" ht="19.2">
      <c r="B31" s="21" t="s">
        <v>497</v>
      </c>
      <c r="C31" s="120" t="s">
        <v>84</v>
      </c>
      <c r="D31" s="3">
        <v>55</v>
      </c>
      <c r="E31" s="3">
        <v>57</v>
      </c>
      <c r="F31" s="7">
        <f t="shared" si="1"/>
        <v>112</v>
      </c>
      <c r="G31" s="100">
        <v>24</v>
      </c>
      <c r="H31" s="7">
        <f t="shared" si="0"/>
        <v>88</v>
      </c>
      <c r="I31" s="1"/>
    </row>
    <row r="32" spans="2:9" ht="19.2">
      <c r="B32" s="3" t="s">
        <v>495</v>
      </c>
      <c r="C32" s="120" t="s">
        <v>51</v>
      </c>
      <c r="D32" s="3">
        <v>53</v>
      </c>
      <c r="E32" s="3">
        <v>49</v>
      </c>
      <c r="F32" s="7">
        <f t="shared" si="1"/>
        <v>102</v>
      </c>
      <c r="G32" s="100">
        <v>11</v>
      </c>
      <c r="H32" s="7">
        <f t="shared" si="0"/>
        <v>91</v>
      </c>
      <c r="I32" s="1"/>
    </row>
    <row r="33" spans="2:9" ht="19.2">
      <c r="B33" s="21" t="s">
        <v>494</v>
      </c>
      <c r="C33" s="120" t="s">
        <v>91</v>
      </c>
      <c r="D33" s="3">
        <v>48</v>
      </c>
      <c r="E33" s="3">
        <v>66</v>
      </c>
      <c r="F33" s="7">
        <f t="shared" si="1"/>
        <v>114</v>
      </c>
      <c r="G33" s="124">
        <v>23</v>
      </c>
      <c r="H33" s="7">
        <f t="shared" si="0"/>
        <v>91</v>
      </c>
      <c r="I33" s="1"/>
    </row>
    <row r="34" spans="2:9" ht="19.2">
      <c r="B34" s="3" t="s">
        <v>493</v>
      </c>
      <c r="C34" s="120" t="s">
        <v>576</v>
      </c>
      <c r="D34" s="3">
        <v>57</v>
      </c>
      <c r="E34" s="3">
        <v>56</v>
      </c>
      <c r="F34" s="7">
        <f t="shared" si="1"/>
        <v>113</v>
      </c>
      <c r="G34" s="124">
        <v>20</v>
      </c>
      <c r="H34" s="7">
        <f t="shared" si="0"/>
        <v>93</v>
      </c>
      <c r="I34" s="1"/>
    </row>
    <row r="35" spans="2:9" ht="19.2">
      <c r="B35" s="21" t="s">
        <v>575</v>
      </c>
      <c r="C35" s="123" t="s">
        <v>40</v>
      </c>
      <c r="D35" s="3">
        <v>68</v>
      </c>
      <c r="E35" s="3">
        <v>70</v>
      </c>
      <c r="F35" s="7">
        <f t="shared" si="1"/>
        <v>138</v>
      </c>
      <c r="G35" s="100">
        <v>40</v>
      </c>
      <c r="H35" s="7">
        <f t="shared" si="0"/>
        <v>98</v>
      </c>
      <c r="I35" s="1"/>
    </row>
    <row r="36" spans="2:9" ht="19.2">
      <c r="B36" s="3" t="s">
        <v>491</v>
      </c>
      <c r="C36" s="120" t="s">
        <v>230</v>
      </c>
      <c r="D36" s="3">
        <v>60</v>
      </c>
      <c r="E36" s="3">
        <v>58</v>
      </c>
      <c r="F36" s="7">
        <f t="shared" si="1"/>
        <v>118</v>
      </c>
      <c r="G36" s="122">
        <v>17</v>
      </c>
      <c r="H36" s="7">
        <f t="shared" si="0"/>
        <v>101</v>
      </c>
      <c r="I36" s="1"/>
    </row>
    <row r="37" spans="2:9" ht="8.25" customHeight="1">
      <c r="B37" s="115"/>
      <c r="C37" s="114"/>
      <c r="D37" s="111"/>
      <c r="E37" s="111"/>
      <c r="F37" s="113"/>
      <c r="G37" s="112"/>
      <c r="H37" s="111"/>
      <c r="I37" s="1"/>
    </row>
    <row r="38" spans="2:9" ht="19.2">
      <c r="B38" s="3" t="s">
        <v>537</v>
      </c>
      <c r="C38" s="121" t="s">
        <v>574</v>
      </c>
      <c r="D38" s="3">
        <v>41</v>
      </c>
      <c r="E38" s="3">
        <v>42</v>
      </c>
      <c r="F38" s="7">
        <f>D38+E38</f>
        <v>83</v>
      </c>
      <c r="G38" s="19"/>
      <c r="H38" s="3"/>
      <c r="I38" s="1"/>
    </row>
    <row r="39" spans="2:9" ht="19.2">
      <c r="B39" s="20" t="s">
        <v>48</v>
      </c>
      <c r="C39" s="120" t="s">
        <v>503</v>
      </c>
      <c r="D39" s="7">
        <v>46</v>
      </c>
      <c r="E39" s="7">
        <v>50</v>
      </c>
      <c r="F39" s="7">
        <f>D39+E39</f>
        <v>96</v>
      </c>
      <c r="G39" s="19">
        <v>27</v>
      </c>
      <c r="H39" s="7">
        <f>F39-G39</f>
        <v>69</v>
      </c>
      <c r="I39" s="1"/>
    </row>
    <row r="40" spans="2:9" ht="19.2">
      <c r="B40" s="3" t="s">
        <v>371</v>
      </c>
      <c r="C40" s="110" t="s">
        <v>573</v>
      </c>
      <c r="D40" s="3"/>
      <c r="E40" s="3"/>
      <c r="F40" s="7"/>
      <c r="G40" s="19"/>
      <c r="H40" s="3"/>
      <c r="I40" s="1"/>
    </row>
    <row r="41" spans="2:9" ht="6.75" customHeight="1">
      <c r="F41" s="2"/>
      <c r="G41" s="1"/>
      <c r="H41" s="1"/>
      <c r="I41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77FD-D8C0-4B72-A281-9852E1EC9E07}">
  <dimension ref="B1:J29"/>
  <sheetViews>
    <sheetView workbookViewId="0">
      <selection activeCell="M8" sqref="M8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0" ht="21.6">
      <c r="B1" s="23" t="s">
        <v>609</v>
      </c>
      <c r="C1" s="1"/>
      <c r="D1" s="2"/>
      <c r="E1" s="2"/>
      <c r="F1" s="2"/>
      <c r="G1" s="2"/>
      <c r="H1" s="2"/>
      <c r="I1" s="1"/>
    </row>
    <row r="2" spans="2:10" ht="19.2">
      <c r="B2" s="22" t="s">
        <v>525</v>
      </c>
      <c r="C2" s="1"/>
      <c r="D2" s="2"/>
      <c r="E2" s="2"/>
      <c r="F2" s="2"/>
      <c r="G2" s="2"/>
      <c r="H2" s="2"/>
      <c r="I2" s="1"/>
    </row>
    <row r="3" spans="2:10" ht="19.2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18" t="s">
        <v>128</v>
      </c>
      <c r="H3" s="118" t="s">
        <v>127</v>
      </c>
      <c r="I3" s="117" t="s">
        <v>402</v>
      </c>
    </row>
    <row r="4" spans="2:10" ht="19.2">
      <c r="B4" s="3" t="s">
        <v>608</v>
      </c>
      <c r="C4" s="120" t="s">
        <v>100</v>
      </c>
      <c r="D4" s="7">
        <v>44</v>
      </c>
      <c r="E4" s="7">
        <v>40</v>
      </c>
      <c r="F4" s="7">
        <f t="shared" ref="F4:F24" si="0">D4+E4</f>
        <v>84</v>
      </c>
      <c r="G4" s="100">
        <v>18</v>
      </c>
      <c r="H4" s="7">
        <f t="shared" ref="H4:H24" si="1">F4-G4</f>
        <v>66</v>
      </c>
      <c r="I4" s="82">
        <v>8</v>
      </c>
    </row>
    <row r="5" spans="2:10" ht="19.2">
      <c r="B5" s="3" t="s">
        <v>607</v>
      </c>
      <c r="C5" s="120" t="s">
        <v>580</v>
      </c>
      <c r="D5" s="3">
        <v>47</v>
      </c>
      <c r="E5" s="3">
        <v>43</v>
      </c>
      <c r="F5" s="7">
        <f t="shared" si="0"/>
        <v>90</v>
      </c>
      <c r="G5" s="124">
        <v>22</v>
      </c>
      <c r="H5" s="7">
        <f t="shared" si="1"/>
        <v>68</v>
      </c>
      <c r="I5" s="82">
        <v>14</v>
      </c>
    </row>
    <row r="6" spans="2:10" ht="19.2">
      <c r="B6" s="3" t="s">
        <v>606</v>
      </c>
      <c r="C6" s="120" t="s">
        <v>74</v>
      </c>
      <c r="D6" s="3">
        <v>44</v>
      </c>
      <c r="E6" s="3">
        <v>44</v>
      </c>
      <c r="F6" s="7">
        <f t="shared" si="0"/>
        <v>88</v>
      </c>
      <c r="G6" s="100">
        <v>18</v>
      </c>
      <c r="H6" s="7">
        <f t="shared" si="1"/>
        <v>70</v>
      </c>
      <c r="I6" s="82">
        <v>14</v>
      </c>
      <c r="J6" s="2"/>
    </row>
    <row r="7" spans="2:10" ht="19.2">
      <c r="B7" s="3" t="s">
        <v>605</v>
      </c>
      <c r="C7" s="121" t="s">
        <v>604</v>
      </c>
      <c r="D7" s="3">
        <v>49</v>
      </c>
      <c r="E7" s="3">
        <v>52</v>
      </c>
      <c r="F7" s="7">
        <f t="shared" si="0"/>
        <v>101</v>
      </c>
      <c r="G7" s="124">
        <v>29</v>
      </c>
      <c r="H7" s="7">
        <f t="shared" si="1"/>
        <v>72</v>
      </c>
      <c r="I7" s="116"/>
    </row>
    <row r="8" spans="2:10" ht="19.2">
      <c r="B8" s="3" t="s">
        <v>603</v>
      </c>
      <c r="C8" s="120" t="s">
        <v>486</v>
      </c>
      <c r="D8" s="3">
        <v>47</v>
      </c>
      <c r="E8" s="3">
        <v>41</v>
      </c>
      <c r="F8" s="7">
        <f t="shared" si="0"/>
        <v>88</v>
      </c>
      <c r="G8" s="124">
        <v>14</v>
      </c>
      <c r="H8" s="7">
        <f t="shared" si="1"/>
        <v>74</v>
      </c>
      <c r="I8" s="79"/>
    </row>
    <row r="9" spans="2:10" ht="19.2">
      <c r="B9" s="3" t="s">
        <v>602</v>
      </c>
      <c r="C9" s="120" t="s">
        <v>483</v>
      </c>
      <c r="D9" s="3">
        <v>45</v>
      </c>
      <c r="E9" s="3">
        <v>47</v>
      </c>
      <c r="F9" s="7">
        <f t="shared" si="0"/>
        <v>92</v>
      </c>
      <c r="G9" s="100">
        <v>17</v>
      </c>
      <c r="H9" s="7">
        <f t="shared" si="1"/>
        <v>75</v>
      </c>
      <c r="I9" s="1"/>
    </row>
    <row r="10" spans="2:10" ht="19.2">
      <c r="B10" s="3" t="s">
        <v>601</v>
      </c>
      <c r="C10" s="120" t="s">
        <v>600</v>
      </c>
      <c r="D10" s="3">
        <v>49</v>
      </c>
      <c r="E10" s="3">
        <v>45</v>
      </c>
      <c r="F10" s="7">
        <f t="shared" si="0"/>
        <v>94</v>
      </c>
      <c r="G10" s="100">
        <v>19</v>
      </c>
      <c r="H10" s="7">
        <f t="shared" si="1"/>
        <v>75</v>
      </c>
      <c r="I10" s="1"/>
    </row>
    <row r="11" spans="2:10" ht="19.2">
      <c r="B11" s="3" t="s">
        <v>599</v>
      </c>
      <c r="C11" s="120" t="s">
        <v>398</v>
      </c>
      <c r="D11" s="3">
        <v>45</v>
      </c>
      <c r="E11" s="3">
        <v>46</v>
      </c>
      <c r="F11" s="7">
        <f t="shared" si="0"/>
        <v>91</v>
      </c>
      <c r="G11" s="124">
        <v>15</v>
      </c>
      <c r="H11" s="7">
        <f t="shared" si="1"/>
        <v>76</v>
      </c>
      <c r="I11" s="1"/>
    </row>
    <row r="12" spans="2:10" ht="19.2">
      <c r="B12" s="3" t="s">
        <v>598</v>
      </c>
      <c r="C12" s="120" t="s">
        <v>489</v>
      </c>
      <c r="D12" s="3">
        <v>52</v>
      </c>
      <c r="E12" s="3">
        <v>44</v>
      </c>
      <c r="F12" s="7">
        <f t="shared" si="0"/>
        <v>96</v>
      </c>
      <c r="G12" s="100">
        <v>19</v>
      </c>
      <c r="H12" s="7">
        <f t="shared" si="1"/>
        <v>77</v>
      </c>
      <c r="I12" s="1"/>
    </row>
    <row r="13" spans="2:10" ht="19.2">
      <c r="B13" s="3" t="s">
        <v>597</v>
      </c>
      <c r="C13" s="120" t="s">
        <v>119</v>
      </c>
      <c r="D13" s="3">
        <v>48</v>
      </c>
      <c r="E13" s="3">
        <v>42</v>
      </c>
      <c r="F13" s="7">
        <f t="shared" si="0"/>
        <v>90</v>
      </c>
      <c r="G13" s="124">
        <v>12</v>
      </c>
      <c r="H13" s="7">
        <f t="shared" si="1"/>
        <v>78</v>
      </c>
      <c r="I13" s="2"/>
    </row>
    <row r="14" spans="2:10" ht="19.2">
      <c r="B14" s="3" t="s">
        <v>596</v>
      </c>
      <c r="C14" s="120" t="s">
        <v>359</v>
      </c>
      <c r="D14" s="3">
        <v>53</v>
      </c>
      <c r="E14" s="3">
        <v>48</v>
      </c>
      <c r="F14" s="7">
        <f t="shared" si="0"/>
        <v>101</v>
      </c>
      <c r="G14" s="124">
        <v>23</v>
      </c>
      <c r="H14" s="7">
        <f t="shared" si="1"/>
        <v>78</v>
      </c>
      <c r="I14" s="1"/>
    </row>
    <row r="15" spans="2:10" ht="19.2">
      <c r="B15" s="3" t="s">
        <v>595</v>
      </c>
      <c r="C15" s="120" t="s">
        <v>594</v>
      </c>
      <c r="D15" s="3">
        <v>50</v>
      </c>
      <c r="E15" s="3">
        <v>52</v>
      </c>
      <c r="F15" s="7">
        <f t="shared" si="0"/>
        <v>102</v>
      </c>
      <c r="G15" s="124">
        <v>24</v>
      </c>
      <c r="H15" s="7">
        <f t="shared" si="1"/>
        <v>78</v>
      </c>
      <c r="I15" s="1"/>
    </row>
    <row r="16" spans="2:10" ht="19.2">
      <c r="B16" s="3" t="s">
        <v>593</v>
      </c>
      <c r="C16" s="120" t="s">
        <v>245</v>
      </c>
      <c r="D16" s="3">
        <v>55</v>
      </c>
      <c r="E16" s="3">
        <v>55</v>
      </c>
      <c r="F16" s="7">
        <f t="shared" si="0"/>
        <v>110</v>
      </c>
      <c r="G16" s="100">
        <v>32</v>
      </c>
      <c r="H16" s="7">
        <f t="shared" si="1"/>
        <v>78</v>
      </c>
      <c r="I16" s="2"/>
    </row>
    <row r="17" spans="2:9" ht="19.2">
      <c r="B17" s="3" t="s">
        <v>592</v>
      </c>
      <c r="C17" s="81" t="s">
        <v>591</v>
      </c>
      <c r="D17" s="3">
        <v>44</v>
      </c>
      <c r="E17" s="3">
        <v>54</v>
      </c>
      <c r="F17" s="7">
        <f t="shared" si="0"/>
        <v>98</v>
      </c>
      <c r="G17" s="124">
        <v>18</v>
      </c>
      <c r="H17" s="7">
        <f t="shared" si="1"/>
        <v>80</v>
      </c>
      <c r="I17" s="2"/>
    </row>
    <row r="18" spans="2:9" ht="19.2">
      <c r="B18" s="3" t="s">
        <v>477</v>
      </c>
      <c r="C18" s="120" t="s">
        <v>576</v>
      </c>
      <c r="D18" s="3">
        <v>51</v>
      </c>
      <c r="E18" s="3">
        <v>49</v>
      </c>
      <c r="F18" s="7">
        <f t="shared" si="0"/>
        <v>100</v>
      </c>
      <c r="G18" s="124">
        <v>20</v>
      </c>
      <c r="H18" s="7">
        <f t="shared" si="1"/>
        <v>80</v>
      </c>
      <c r="I18" s="1"/>
    </row>
    <row r="19" spans="2:9" ht="19.2">
      <c r="B19" s="3" t="s">
        <v>590</v>
      </c>
      <c r="C19" s="120" t="s">
        <v>86</v>
      </c>
      <c r="D19" s="3">
        <v>47</v>
      </c>
      <c r="E19" s="3">
        <v>43</v>
      </c>
      <c r="F19" s="7">
        <f t="shared" si="0"/>
        <v>90</v>
      </c>
      <c r="G19" s="124">
        <v>9</v>
      </c>
      <c r="H19" s="7">
        <f t="shared" si="1"/>
        <v>81</v>
      </c>
      <c r="I19" s="1"/>
    </row>
    <row r="20" spans="2:9" ht="19.2">
      <c r="B20" s="3" t="s">
        <v>589</v>
      </c>
      <c r="C20" s="120" t="s">
        <v>496</v>
      </c>
      <c r="D20" s="3">
        <v>49</v>
      </c>
      <c r="E20" s="3">
        <v>61</v>
      </c>
      <c r="F20" s="7">
        <f t="shared" si="0"/>
        <v>110</v>
      </c>
      <c r="G20" s="100">
        <v>26</v>
      </c>
      <c r="H20" s="7">
        <f t="shared" si="1"/>
        <v>84</v>
      </c>
      <c r="I20" s="1"/>
    </row>
    <row r="21" spans="2:9" ht="19.2">
      <c r="B21" s="3" t="s">
        <v>588</v>
      </c>
      <c r="C21" s="120" t="s">
        <v>587</v>
      </c>
      <c r="D21" s="3">
        <v>52</v>
      </c>
      <c r="E21" s="3">
        <v>55</v>
      </c>
      <c r="F21" s="7">
        <f t="shared" si="0"/>
        <v>107</v>
      </c>
      <c r="G21" s="124">
        <v>20</v>
      </c>
      <c r="H21" s="7">
        <f t="shared" si="1"/>
        <v>87</v>
      </c>
      <c r="I21" s="1"/>
    </row>
    <row r="22" spans="2:9" ht="19.2">
      <c r="B22" s="3" t="s">
        <v>586</v>
      </c>
      <c r="C22" s="120" t="s">
        <v>358</v>
      </c>
      <c r="D22" s="3">
        <v>53</v>
      </c>
      <c r="E22" s="3">
        <v>55</v>
      </c>
      <c r="F22" s="7">
        <f t="shared" si="0"/>
        <v>108</v>
      </c>
      <c r="G22" s="124">
        <v>20</v>
      </c>
      <c r="H22" s="7">
        <f t="shared" si="1"/>
        <v>88</v>
      </c>
      <c r="I22" s="1"/>
    </row>
    <row r="23" spans="2:9" ht="19.2">
      <c r="B23" s="3" t="s">
        <v>585</v>
      </c>
      <c r="C23" s="121" t="s">
        <v>584</v>
      </c>
      <c r="D23" s="3">
        <v>61</v>
      </c>
      <c r="E23" s="3">
        <v>69</v>
      </c>
      <c r="F23" s="7">
        <f t="shared" si="0"/>
        <v>130</v>
      </c>
      <c r="G23" s="124">
        <v>40</v>
      </c>
      <c r="H23" s="7">
        <f t="shared" si="1"/>
        <v>90</v>
      </c>
      <c r="I23" s="1"/>
    </row>
    <row r="24" spans="2:9" ht="19.2">
      <c r="B24" s="3" t="s">
        <v>583</v>
      </c>
      <c r="C24" s="120" t="s">
        <v>91</v>
      </c>
      <c r="D24" s="3">
        <v>63</v>
      </c>
      <c r="E24" s="3">
        <v>53</v>
      </c>
      <c r="F24" s="7">
        <f t="shared" si="0"/>
        <v>116</v>
      </c>
      <c r="G24" s="124">
        <v>23</v>
      </c>
      <c r="H24" s="7">
        <f t="shared" si="1"/>
        <v>93</v>
      </c>
      <c r="I24" s="2"/>
    </row>
    <row r="25" spans="2:9" ht="8.25" customHeight="1">
      <c r="B25" s="115"/>
      <c r="C25" s="114"/>
      <c r="D25" s="111"/>
      <c r="E25" s="111"/>
      <c r="F25" s="113"/>
      <c r="G25" s="112"/>
      <c r="H25" s="111"/>
      <c r="I25" s="1"/>
    </row>
    <row r="26" spans="2:9" ht="19.2">
      <c r="B26" s="3" t="s">
        <v>537</v>
      </c>
      <c r="C26" s="120" t="s">
        <v>100</v>
      </c>
      <c r="D26" s="7">
        <v>44</v>
      </c>
      <c r="E26" s="7">
        <v>40</v>
      </c>
      <c r="F26" s="7">
        <f>D26+E26</f>
        <v>84</v>
      </c>
      <c r="G26" s="100">
        <v>18</v>
      </c>
      <c r="H26" s="7">
        <f>F26-G26</f>
        <v>66</v>
      </c>
      <c r="I26" s="1"/>
    </row>
    <row r="27" spans="2:9" ht="19.2">
      <c r="B27" s="20" t="s">
        <v>48</v>
      </c>
      <c r="C27" s="120" t="s">
        <v>580</v>
      </c>
      <c r="D27" s="3">
        <v>47</v>
      </c>
      <c r="E27" s="3">
        <v>43</v>
      </c>
      <c r="F27" s="7">
        <f>D27+E27</f>
        <v>90</v>
      </c>
      <c r="G27" s="124">
        <v>22</v>
      </c>
      <c r="H27" s="7">
        <f>F27-G27</f>
        <v>68</v>
      </c>
      <c r="I27" s="1"/>
    </row>
    <row r="28" spans="2:9" ht="19.2">
      <c r="B28" s="3" t="s">
        <v>371</v>
      </c>
      <c r="C28" s="110" t="s">
        <v>573</v>
      </c>
      <c r="D28" s="3"/>
      <c r="E28" s="3"/>
      <c r="F28" s="7"/>
      <c r="G28" s="19"/>
      <c r="H28" s="3"/>
      <c r="I28" s="1"/>
    </row>
    <row r="29" spans="2:9" ht="6.75" customHeight="1">
      <c r="F29" s="2"/>
      <c r="G29" s="1"/>
      <c r="H29" s="1"/>
      <c r="I29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B7B5-21F0-4C65-A01B-BCC85E51CE95}">
  <dimension ref="B1:J39"/>
  <sheetViews>
    <sheetView workbookViewId="0">
      <selection activeCell="D8" sqref="D8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81"/>
    <col min="8" max="8" width="10.19921875" style="81" customWidth="1"/>
    <col min="9" max="9" width="9.796875" style="81" customWidth="1"/>
    <col min="10" max="10" width="2.8984375" style="81" customWidth="1"/>
    <col min="11" max="16384" width="8.09765625" style="81"/>
  </cols>
  <sheetData>
    <row r="1" spans="2:10" ht="21.6">
      <c r="B1" s="23" t="s">
        <v>610</v>
      </c>
      <c r="C1" s="1"/>
      <c r="D1" s="2"/>
      <c r="E1" s="2"/>
      <c r="F1" s="2"/>
      <c r="G1" s="2"/>
      <c r="H1" s="2"/>
      <c r="I1" s="1"/>
    </row>
    <row r="2" spans="2:10" ht="19.2">
      <c r="B2" s="22" t="s">
        <v>625</v>
      </c>
      <c r="C2" s="1"/>
      <c r="D2" s="2"/>
      <c r="E2" s="2"/>
      <c r="F2" s="2"/>
      <c r="G2" s="2"/>
      <c r="H2" s="2"/>
      <c r="I2" s="1"/>
    </row>
    <row r="3" spans="2:10" ht="19.2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18" t="s">
        <v>128</v>
      </c>
      <c r="H3" s="118" t="s">
        <v>127</v>
      </c>
      <c r="I3" s="117" t="s">
        <v>402</v>
      </c>
    </row>
    <row r="4" spans="2:10" ht="19.2">
      <c r="B4" s="3" t="s">
        <v>608</v>
      </c>
      <c r="C4" s="101" t="s">
        <v>358</v>
      </c>
      <c r="D4" s="7">
        <v>43</v>
      </c>
      <c r="E4" s="7">
        <v>46</v>
      </c>
      <c r="F4" s="7">
        <f t="shared" ref="F4:F24" si="0">D4+E4</f>
        <v>89</v>
      </c>
      <c r="G4" s="100">
        <v>20</v>
      </c>
      <c r="H4" s="7">
        <f t="shared" ref="H4:H24" si="1">F4-G4</f>
        <v>69</v>
      </c>
      <c r="I4" s="82"/>
    </row>
    <row r="5" spans="2:10" ht="19.2">
      <c r="B5" s="3" t="s">
        <v>607</v>
      </c>
      <c r="C5" s="101" t="s">
        <v>119</v>
      </c>
      <c r="D5" s="3">
        <v>40</v>
      </c>
      <c r="E5" s="3">
        <v>45</v>
      </c>
      <c r="F5" s="7">
        <f t="shared" si="0"/>
        <v>85</v>
      </c>
      <c r="G5" s="124">
        <v>12</v>
      </c>
      <c r="H5" s="7">
        <f t="shared" si="1"/>
        <v>73</v>
      </c>
      <c r="I5" s="82"/>
    </row>
    <row r="6" spans="2:10" ht="19.2">
      <c r="B6" s="3" t="s">
        <v>606</v>
      </c>
      <c r="C6" s="101" t="s">
        <v>466</v>
      </c>
      <c r="D6" s="3">
        <v>48</v>
      </c>
      <c r="E6" s="3">
        <v>52</v>
      </c>
      <c r="F6" s="7">
        <f t="shared" si="0"/>
        <v>100</v>
      </c>
      <c r="G6" s="100">
        <v>27</v>
      </c>
      <c r="H6" s="7">
        <f t="shared" si="1"/>
        <v>73</v>
      </c>
      <c r="I6" s="82"/>
      <c r="J6" s="2"/>
    </row>
    <row r="7" spans="2:10" ht="19.2">
      <c r="B7" s="3" t="s">
        <v>605</v>
      </c>
      <c r="C7" s="101" t="s">
        <v>398</v>
      </c>
      <c r="D7" s="3">
        <v>43</v>
      </c>
      <c r="E7" s="3">
        <v>46</v>
      </c>
      <c r="F7" s="7">
        <f t="shared" si="0"/>
        <v>89</v>
      </c>
      <c r="G7" s="124">
        <v>15</v>
      </c>
      <c r="H7" s="7">
        <f t="shared" si="1"/>
        <v>74</v>
      </c>
      <c r="I7" s="116"/>
    </row>
    <row r="8" spans="2:10" ht="19.2">
      <c r="B8" s="3" t="s">
        <v>603</v>
      </c>
      <c r="C8" s="101" t="s">
        <v>97</v>
      </c>
      <c r="D8" s="3">
        <v>47</v>
      </c>
      <c r="E8" s="3">
        <v>46</v>
      </c>
      <c r="F8" s="7">
        <f t="shared" si="0"/>
        <v>93</v>
      </c>
      <c r="G8" s="124">
        <v>18</v>
      </c>
      <c r="H8" s="7">
        <f t="shared" si="1"/>
        <v>75</v>
      </c>
      <c r="I8" s="79"/>
    </row>
    <row r="9" spans="2:10" ht="19.2">
      <c r="B9" s="3" t="s">
        <v>602</v>
      </c>
      <c r="C9" s="101" t="s">
        <v>114</v>
      </c>
      <c r="D9" s="3">
        <v>56</v>
      </c>
      <c r="E9" s="3">
        <v>57</v>
      </c>
      <c r="F9" s="7">
        <f t="shared" si="0"/>
        <v>113</v>
      </c>
      <c r="G9" s="100">
        <v>36</v>
      </c>
      <c r="H9" s="7">
        <f t="shared" si="1"/>
        <v>77</v>
      </c>
      <c r="I9" s="1"/>
    </row>
    <row r="10" spans="2:10" ht="19.2">
      <c r="B10" s="3" t="s">
        <v>601</v>
      </c>
      <c r="C10" s="101" t="s">
        <v>315</v>
      </c>
      <c r="D10" s="3">
        <v>40</v>
      </c>
      <c r="E10" s="3">
        <v>46</v>
      </c>
      <c r="F10" s="7">
        <f t="shared" si="0"/>
        <v>86</v>
      </c>
      <c r="G10" s="100">
        <v>8</v>
      </c>
      <c r="H10" s="7">
        <f t="shared" si="1"/>
        <v>78</v>
      </c>
      <c r="I10" s="1"/>
    </row>
    <row r="11" spans="2:10" ht="19.2">
      <c r="B11" s="3" t="s">
        <v>599</v>
      </c>
      <c r="C11" s="127" t="s">
        <v>613</v>
      </c>
      <c r="D11" s="3">
        <v>45</v>
      </c>
      <c r="E11" s="3">
        <v>44</v>
      </c>
      <c r="F11" s="7">
        <f t="shared" si="0"/>
        <v>89</v>
      </c>
      <c r="G11" s="124">
        <v>11</v>
      </c>
      <c r="H11" s="7">
        <f t="shared" si="1"/>
        <v>78</v>
      </c>
      <c r="I11" s="1"/>
    </row>
    <row r="12" spans="2:10" ht="19.2">
      <c r="B12" s="3" t="s">
        <v>598</v>
      </c>
      <c r="C12" s="101" t="s">
        <v>486</v>
      </c>
      <c r="D12" s="3">
        <v>45</v>
      </c>
      <c r="E12" s="3">
        <v>47</v>
      </c>
      <c r="F12" s="7">
        <f t="shared" si="0"/>
        <v>92</v>
      </c>
      <c r="G12" s="100">
        <v>14</v>
      </c>
      <c r="H12" s="7">
        <f t="shared" si="1"/>
        <v>78</v>
      </c>
      <c r="I12" s="1"/>
    </row>
    <row r="13" spans="2:10" ht="19.2">
      <c r="B13" s="3" t="s">
        <v>597</v>
      </c>
      <c r="C13" s="101" t="s">
        <v>356</v>
      </c>
      <c r="D13" s="3">
        <v>45</v>
      </c>
      <c r="E13" s="3">
        <v>47</v>
      </c>
      <c r="F13" s="7">
        <f t="shared" si="0"/>
        <v>92</v>
      </c>
      <c r="G13" s="124">
        <v>14</v>
      </c>
      <c r="H13" s="7">
        <f t="shared" si="1"/>
        <v>78</v>
      </c>
      <c r="I13" s="2"/>
    </row>
    <row r="14" spans="2:10" ht="19.2">
      <c r="B14" s="3" t="s">
        <v>596</v>
      </c>
      <c r="C14" s="101" t="s">
        <v>74</v>
      </c>
      <c r="D14" s="3">
        <v>48</v>
      </c>
      <c r="E14" s="3">
        <v>44</v>
      </c>
      <c r="F14" s="7">
        <f t="shared" si="0"/>
        <v>92</v>
      </c>
      <c r="G14" s="124">
        <v>14</v>
      </c>
      <c r="H14" s="7">
        <f t="shared" si="1"/>
        <v>78</v>
      </c>
      <c r="I14" s="1"/>
    </row>
    <row r="15" spans="2:10" ht="19.2">
      <c r="B15" s="3" t="s">
        <v>595</v>
      </c>
      <c r="C15" s="101" t="s">
        <v>512</v>
      </c>
      <c r="D15" s="3">
        <v>46</v>
      </c>
      <c r="E15" s="3">
        <v>50</v>
      </c>
      <c r="F15" s="7">
        <f t="shared" si="0"/>
        <v>96</v>
      </c>
      <c r="G15" s="124">
        <v>18</v>
      </c>
      <c r="H15" s="7">
        <f t="shared" si="1"/>
        <v>78</v>
      </c>
      <c r="I15" s="1"/>
    </row>
    <row r="16" spans="2:10" ht="19.2">
      <c r="B16" s="3" t="s">
        <v>593</v>
      </c>
      <c r="C16" s="101" t="s">
        <v>77</v>
      </c>
      <c r="D16" s="3">
        <v>52</v>
      </c>
      <c r="E16" s="3">
        <v>53</v>
      </c>
      <c r="F16" s="7">
        <f t="shared" si="0"/>
        <v>105</v>
      </c>
      <c r="G16" s="100">
        <v>27</v>
      </c>
      <c r="H16" s="7">
        <f t="shared" si="1"/>
        <v>78</v>
      </c>
      <c r="I16" s="2"/>
    </row>
    <row r="17" spans="2:9" ht="19.2">
      <c r="B17" s="3" t="s">
        <v>592</v>
      </c>
      <c r="C17" s="101" t="s">
        <v>580</v>
      </c>
      <c r="D17" s="3">
        <v>45</v>
      </c>
      <c r="E17" s="3">
        <v>48</v>
      </c>
      <c r="F17" s="7">
        <f t="shared" si="0"/>
        <v>93</v>
      </c>
      <c r="G17" s="124">
        <v>14</v>
      </c>
      <c r="H17" s="7">
        <f t="shared" si="1"/>
        <v>79</v>
      </c>
      <c r="I17" s="2"/>
    </row>
    <row r="18" spans="2:9" ht="19.2">
      <c r="B18" s="3" t="s">
        <v>477</v>
      </c>
      <c r="C18" s="101" t="s">
        <v>612</v>
      </c>
      <c r="D18" s="3">
        <v>48</v>
      </c>
      <c r="E18" s="3">
        <v>52</v>
      </c>
      <c r="F18" s="7">
        <f t="shared" si="0"/>
        <v>100</v>
      </c>
      <c r="G18" s="124">
        <v>20</v>
      </c>
      <c r="H18" s="7">
        <f t="shared" si="1"/>
        <v>80</v>
      </c>
      <c r="I18" s="1"/>
    </row>
    <row r="19" spans="2:9" ht="19.2">
      <c r="B19" s="3" t="s">
        <v>590</v>
      </c>
      <c r="C19" s="128" t="s">
        <v>577</v>
      </c>
      <c r="D19" s="3">
        <v>60</v>
      </c>
      <c r="E19" s="3">
        <v>60</v>
      </c>
      <c r="F19" s="7">
        <f t="shared" si="0"/>
        <v>120</v>
      </c>
      <c r="G19" s="124">
        <v>40</v>
      </c>
      <c r="H19" s="7">
        <f t="shared" si="1"/>
        <v>80</v>
      </c>
      <c r="I19" s="1"/>
    </row>
    <row r="20" spans="2:9" ht="19.2">
      <c r="B20" s="3" t="s">
        <v>589</v>
      </c>
      <c r="C20" s="101" t="s">
        <v>104</v>
      </c>
      <c r="D20" s="3">
        <v>53</v>
      </c>
      <c r="E20" s="3">
        <v>57</v>
      </c>
      <c r="F20" s="7">
        <f t="shared" si="0"/>
        <v>110</v>
      </c>
      <c r="G20" s="100">
        <v>29</v>
      </c>
      <c r="H20" s="7">
        <f t="shared" si="1"/>
        <v>81</v>
      </c>
      <c r="I20" s="1"/>
    </row>
    <row r="21" spans="2:9" ht="19.05" customHeight="1">
      <c r="B21" s="3" t="s">
        <v>588</v>
      </c>
      <c r="C21" s="101" t="s">
        <v>313</v>
      </c>
      <c r="D21" s="3">
        <v>41</v>
      </c>
      <c r="E21" s="3">
        <v>45</v>
      </c>
      <c r="F21" s="7">
        <f t="shared" si="0"/>
        <v>86</v>
      </c>
      <c r="G21" s="124">
        <v>4</v>
      </c>
      <c r="H21" s="7">
        <f t="shared" si="1"/>
        <v>82</v>
      </c>
      <c r="I21" s="1"/>
    </row>
    <row r="22" spans="2:9" ht="19.05" customHeight="1">
      <c r="B22" s="3" t="s">
        <v>586</v>
      </c>
      <c r="C22" s="100" t="s">
        <v>614</v>
      </c>
      <c r="D22" s="3">
        <v>55</v>
      </c>
      <c r="E22" s="3">
        <v>52</v>
      </c>
      <c r="F22" s="7">
        <f t="shared" si="0"/>
        <v>107</v>
      </c>
      <c r="G22" s="124">
        <v>25</v>
      </c>
      <c r="H22" s="7">
        <f t="shared" si="1"/>
        <v>82</v>
      </c>
      <c r="I22" s="1"/>
    </row>
    <row r="23" spans="2:9" ht="19.05" customHeight="1">
      <c r="B23" s="3" t="s">
        <v>585</v>
      </c>
      <c r="C23" s="101" t="s">
        <v>245</v>
      </c>
      <c r="D23" s="3">
        <v>59</v>
      </c>
      <c r="E23" s="3">
        <v>55</v>
      </c>
      <c r="F23" s="7">
        <f t="shared" si="0"/>
        <v>114</v>
      </c>
      <c r="G23" s="124">
        <v>32</v>
      </c>
      <c r="H23" s="7">
        <f t="shared" si="1"/>
        <v>82</v>
      </c>
      <c r="I23" s="1"/>
    </row>
    <row r="24" spans="2:9" ht="19.05" customHeight="1">
      <c r="B24" s="3" t="s">
        <v>583</v>
      </c>
      <c r="C24" s="100" t="s">
        <v>40</v>
      </c>
      <c r="D24" s="3">
        <v>62</v>
      </c>
      <c r="E24" s="3">
        <v>60</v>
      </c>
      <c r="F24" s="7">
        <f t="shared" si="0"/>
        <v>122</v>
      </c>
      <c r="G24" s="124">
        <v>40</v>
      </c>
      <c r="H24" s="7">
        <f t="shared" si="1"/>
        <v>82</v>
      </c>
      <c r="I24" s="2"/>
    </row>
    <row r="25" spans="2:9" ht="19.05" customHeight="1">
      <c r="B25" s="3" t="s">
        <v>615</v>
      </c>
      <c r="C25" s="101" t="s">
        <v>505</v>
      </c>
      <c r="D25" s="3">
        <v>45</v>
      </c>
      <c r="E25" s="3">
        <v>52</v>
      </c>
      <c r="F25" s="7">
        <f t="shared" ref="F25:F34" si="2">D25+E25</f>
        <v>97</v>
      </c>
      <c r="G25" s="124">
        <v>14</v>
      </c>
      <c r="H25" s="7">
        <f t="shared" ref="H25:H34" si="3">F25-G25</f>
        <v>83</v>
      </c>
      <c r="I25" s="1"/>
    </row>
    <row r="26" spans="2:9" ht="19.05" customHeight="1">
      <c r="B26" s="3" t="s">
        <v>616</v>
      </c>
      <c r="C26" s="101" t="s">
        <v>100</v>
      </c>
      <c r="D26" s="3">
        <v>49</v>
      </c>
      <c r="E26" s="3">
        <v>43</v>
      </c>
      <c r="F26" s="7">
        <f t="shared" si="2"/>
        <v>92</v>
      </c>
      <c r="G26" s="124">
        <v>8</v>
      </c>
      <c r="H26" s="7">
        <f t="shared" si="3"/>
        <v>84</v>
      </c>
      <c r="I26" s="1"/>
    </row>
    <row r="27" spans="2:9" ht="19.05" customHeight="1">
      <c r="B27" s="3" t="s">
        <v>617</v>
      </c>
      <c r="C27" s="101" t="s">
        <v>359</v>
      </c>
      <c r="D27" s="3">
        <v>49</v>
      </c>
      <c r="E27" s="3">
        <v>58</v>
      </c>
      <c r="F27" s="7">
        <f t="shared" si="2"/>
        <v>107</v>
      </c>
      <c r="G27" s="124">
        <v>23</v>
      </c>
      <c r="H27" s="7">
        <f t="shared" si="3"/>
        <v>84</v>
      </c>
      <c r="I27" s="1"/>
    </row>
    <row r="28" spans="2:9" ht="19.05" customHeight="1">
      <c r="B28" s="3" t="s">
        <v>618</v>
      </c>
      <c r="C28" s="101" t="s">
        <v>611</v>
      </c>
      <c r="D28" s="3">
        <v>53</v>
      </c>
      <c r="E28" s="3">
        <v>51</v>
      </c>
      <c r="F28" s="7">
        <f t="shared" si="2"/>
        <v>104</v>
      </c>
      <c r="G28" s="124">
        <v>19</v>
      </c>
      <c r="H28" s="7">
        <f t="shared" si="3"/>
        <v>85</v>
      </c>
      <c r="I28" s="1"/>
    </row>
    <row r="29" spans="2:9" ht="19.05" customHeight="1">
      <c r="B29" s="3" t="s">
        <v>619</v>
      </c>
      <c r="C29" s="101" t="s">
        <v>576</v>
      </c>
      <c r="D29" s="3">
        <v>54</v>
      </c>
      <c r="E29" s="3">
        <v>51</v>
      </c>
      <c r="F29" s="7">
        <f t="shared" si="2"/>
        <v>105</v>
      </c>
      <c r="G29" s="124">
        <v>20</v>
      </c>
      <c r="H29" s="7">
        <f t="shared" si="3"/>
        <v>85</v>
      </c>
      <c r="I29" s="1"/>
    </row>
    <row r="30" spans="2:9" ht="19.05" customHeight="1">
      <c r="B30" s="3" t="s">
        <v>620</v>
      </c>
      <c r="C30" s="101" t="s">
        <v>489</v>
      </c>
      <c r="D30" s="3">
        <v>54</v>
      </c>
      <c r="E30" s="3">
        <v>51</v>
      </c>
      <c r="F30" s="7">
        <f t="shared" si="2"/>
        <v>105</v>
      </c>
      <c r="G30" s="124">
        <v>19</v>
      </c>
      <c r="H30" s="7">
        <f t="shared" si="3"/>
        <v>86</v>
      </c>
    </row>
    <row r="31" spans="2:9" ht="19.05" customHeight="1">
      <c r="B31" s="3" t="s">
        <v>621</v>
      </c>
      <c r="C31" s="101" t="s">
        <v>91</v>
      </c>
      <c r="D31" s="3">
        <v>52</v>
      </c>
      <c r="E31" s="3">
        <v>58</v>
      </c>
      <c r="F31" s="7">
        <f t="shared" si="2"/>
        <v>110</v>
      </c>
      <c r="G31" s="124">
        <v>23</v>
      </c>
      <c r="H31" s="7">
        <f t="shared" si="3"/>
        <v>87</v>
      </c>
    </row>
    <row r="32" spans="2:9" ht="19.05" customHeight="1">
      <c r="B32" s="3" t="s">
        <v>622</v>
      </c>
      <c r="C32" s="101" t="s">
        <v>498</v>
      </c>
      <c r="D32" s="3">
        <v>52</v>
      </c>
      <c r="E32" s="3">
        <v>59</v>
      </c>
      <c r="F32" s="7">
        <f t="shared" si="2"/>
        <v>111</v>
      </c>
      <c r="G32" s="124">
        <v>22</v>
      </c>
      <c r="H32" s="7">
        <f t="shared" si="3"/>
        <v>89</v>
      </c>
    </row>
    <row r="33" spans="2:8" ht="19.05" customHeight="1">
      <c r="B33" s="3" t="s">
        <v>623</v>
      </c>
      <c r="C33" s="101" t="s">
        <v>86</v>
      </c>
      <c r="D33" s="3">
        <v>51</v>
      </c>
      <c r="E33" s="3">
        <v>49</v>
      </c>
      <c r="F33" s="7">
        <f t="shared" si="2"/>
        <v>100</v>
      </c>
      <c r="G33" s="124">
        <v>9</v>
      </c>
      <c r="H33" s="7">
        <f t="shared" si="3"/>
        <v>91</v>
      </c>
    </row>
    <row r="34" spans="2:8" ht="19.05" customHeight="1">
      <c r="B34" s="3" t="s">
        <v>624</v>
      </c>
      <c r="C34" s="101" t="s">
        <v>521</v>
      </c>
      <c r="D34" s="3">
        <v>48</v>
      </c>
      <c r="E34" s="3">
        <v>72</v>
      </c>
      <c r="F34" s="7">
        <f t="shared" si="2"/>
        <v>120</v>
      </c>
      <c r="G34" s="124">
        <v>25</v>
      </c>
      <c r="H34" s="7">
        <f t="shared" si="3"/>
        <v>95</v>
      </c>
    </row>
    <row r="37" spans="2:8" ht="19.2">
      <c r="B37" s="3" t="s">
        <v>537</v>
      </c>
      <c r="C37" s="101" t="s">
        <v>119</v>
      </c>
      <c r="D37" s="7">
        <v>40</v>
      </c>
      <c r="E37" s="7">
        <v>45</v>
      </c>
      <c r="F37" s="7">
        <f>D37+E37</f>
        <v>85</v>
      </c>
      <c r="G37" s="100">
        <v>12</v>
      </c>
      <c r="H37" s="7">
        <f>F37-G37</f>
        <v>73</v>
      </c>
    </row>
    <row r="38" spans="2:8" ht="19.2">
      <c r="B38" s="20" t="s">
        <v>48</v>
      </c>
      <c r="C38" s="101" t="s">
        <v>119</v>
      </c>
      <c r="D38" s="7">
        <v>40</v>
      </c>
      <c r="E38" s="7">
        <v>45</v>
      </c>
      <c r="F38" s="7">
        <f>D38+E38</f>
        <v>85</v>
      </c>
      <c r="G38" s="124">
        <v>12</v>
      </c>
      <c r="H38" s="7">
        <f>F38-G38</f>
        <v>73</v>
      </c>
    </row>
    <row r="39" spans="2:8" ht="19.2">
      <c r="B39" s="3" t="s">
        <v>371</v>
      </c>
      <c r="C39" s="128" t="s">
        <v>577</v>
      </c>
      <c r="D39" s="3">
        <v>60</v>
      </c>
      <c r="E39" s="3">
        <v>60</v>
      </c>
      <c r="F39" s="7">
        <v>120</v>
      </c>
      <c r="G39" s="19">
        <v>40</v>
      </c>
      <c r="H39" s="7">
        <f>F39-G39</f>
        <v>80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2EAE-B99D-4E0C-A998-231AF3BAD86C}">
  <dimension ref="B1:I38"/>
  <sheetViews>
    <sheetView zoomScale="85" zoomScaleNormal="85" workbookViewId="0">
      <selection activeCell="G35" sqref="G35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8.1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6384" width="8.09765625" style="81"/>
  </cols>
  <sheetData>
    <row r="1" spans="2:9" ht="21.6">
      <c r="B1" s="23" t="s">
        <v>672</v>
      </c>
      <c r="C1" s="1"/>
      <c r="D1" s="2"/>
      <c r="E1" s="2"/>
      <c r="F1" s="2"/>
      <c r="G1" s="131"/>
      <c r="H1" s="131"/>
      <c r="I1" s="1"/>
    </row>
    <row r="2" spans="2:9" ht="19.2">
      <c r="B2" s="22" t="s">
        <v>673</v>
      </c>
      <c r="C2" s="1"/>
      <c r="D2" s="2"/>
      <c r="E2" s="2"/>
      <c r="F2" s="2"/>
      <c r="G2" s="131"/>
      <c r="H2" s="131"/>
      <c r="I2" s="1"/>
    </row>
    <row r="3" spans="2:9" ht="22.05" customHeight="1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51"/>
    </row>
    <row r="4" spans="2:9" ht="22.05" customHeight="1">
      <c r="B4" s="3" t="s">
        <v>608</v>
      </c>
      <c r="C4" s="150" t="s">
        <v>560</v>
      </c>
      <c r="D4" s="7">
        <v>44</v>
      </c>
      <c r="E4" s="7">
        <v>46</v>
      </c>
      <c r="F4" s="7">
        <f>D4+E4</f>
        <v>90</v>
      </c>
      <c r="G4" s="133">
        <v>18</v>
      </c>
      <c r="H4" s="136">
        <f t="shared" ref="H4:H34" si="0">F4-G4</f>
        <v>72</v>
      </c>
      <c r="I4" s="152"/>
    </row>
    <row r="5" spans="2:9" ht="22.05" customHeight="1">
      <c r="B5" s="3" t="s">
        <v>607</v>
      </c>
      <c r="C5" s="150" t="s">
        <v>640</v>
      </c>
      <c r="D5" s="3">
        <v>44</v>
      </c>
      <c r="E5" s="3">
        <v>46</v>
      </c>
      <c r="F5" s="7">
        <f t="shared" ref="F5:F34" si="1">D5+E5</f>
        <v>90</v>
      </c>
      <c r="G5" s="134">
        <v>16.8</v>
      </c>
      <c r="H5" s="136">
        <f t="shared" si="0"/>
        <v>73.2</v>
      </c>
      <c r="I5" s="152"/>
    </row>
    <row r="6" spans="2:9" ht="22.05" customHeight="1">
      <c r="B6" s="3" t="s">
        <v>606</v>
      </c>
      <c r="C6" s="150" t="s">
        <v>635</v>
      </c>
      <c r="D6" s="3">
        <v>47</v>
      </c>
      <c r="E6" s="3">
        <v>49</v>
      </c>
      <c r="F6" s="7">
        <f t="shared" si="1"/>
        <v>96</v>
      </c>
      <c r="G6" s="133">
        <v>22.8</v>
      </c>
      <c r="H6" s="136">
        <f t="shared" si="0"/>
        <v>73.2</v>
      </c>
      <c r="I6" s="152"/>
    </row>
    <row r="7" spans="2:9" ht="22.05" customHeight="1">
      <c r="B7" s="3" t="s">
        <v>605</v>
      </c>
      <c r="C7" s="150" t="s">
        <v>567</v>
      </c>
      <c r="D7" s="3">
        <v>45</v>
      </c>
      <c r="E7" s="3">
        <v>42</v>
      </c>
      <c r="F7" s="7">
        <f t="shared" si="1"/>
        <v>87</v>
      </c>
      <c r="G7" s="134">
        <v>13.2</v>
      </c>
      <c r="H7" s="136">
        <f t="shared" si="0"/>
        <v>73.8</v>
      </c>
      <c r="I7" s="152"/>
    </row>
    <row r="8" spans="2:9" ht="22.05" customHeight="1">
      <c r="B8" s="3" t="s">
        <v>603</v>
      </c>
      <c r="C8" s="150" t="s">
        <v>569</v>
      </c>
      <c r="D8" s="3">
        <v>44</v>
      </c>
      <c r="E8" s="3">
        <v>43</v>
      </c>
      <c r="F8" s="7">
        <f t="shared" si="1"/>
        <v>87</v>
      </c>
      <c r="G8" s="134">
        <v>13.2</v>
      </c>
      <c r="H8" s="136">
        <f t="shared" si="0"/>
        <v>73.8</v>
      </c>
      <c r="I8" s="44"/>
    </row>
    <row r="9" spans="2:9" ht="22.05" customHeight="1">
      <c r="B9" s="3" t="s">
        <v>602</v>
      </c>
      <c r="C9" s="150" t="s">
        <v>543</v>
      </c>
      <c r="D9" s="3">
        <v>44</v>
      </c>
      <c r="E9" s="3">
        <v>49</v>
      </c>
      <c r="F9" s="7">
        <f t="shared" si="1"/>
        <v>93</v>
      </c>
      <c r="G9" s="133">
        <v>19.2</v>
      </c>
      <c r="H9" s="136">
        <f t="shared" si="0"/>
        <v>73.8</v>
      </c>
      <c r="I9" s="1"/>
    </row>
    <row r="10" spans="2:9" ht="22.05" customHeight="1">
      <c r="B10" s="3" t="s">
        <v>601</v>
      </c>
      <c r="C10" s="150" t="s">
        <v>629</v>
      </c>
      <c r="D10" s="3">
        <v>45</v>
      </c>
      <c r="E10" s="3">
        <v>46</v>
      </c>
      <c r="F10" s="7">
        <f t="shared" si="1"/>
        <v>91</v>
      </c>
      <c r="G10" s="133">
        <v>16.8</v>
      </c>
      <c r="H10" s="136">
        <f t="shared" si="0"/>
        <v>74.2</v>
      </c>
      <c r="I10" s="1"/>
    </row>
    <row r="11" spans="2:9" ht="22.05" customHeight="1">
      <c r="B11" s="3" t="s">
        <v>599</v>
      </c>
      <c r="C11" s="150" t="s">
        <v>549</v>
      </c>
      <c r="D11" s="3">
        <v>49</v>
      </c>
      <c r="E11" s="3">
        <v>48</v>
      </c>
      <c r="F11" s="7">
        <f t="shared" si="1"/>
        <v>97</v>
      </c>
      <c r="G11" s="134">
        <v>22.8</v>
      </c>
      <c r="H11" s="136">
        <f t="shared" si="0"/>
        <v>74.2</v>
      </c>
      <c r="I11" s="1"/>
    </row>
    <row r="12" spans="2:9" ht="22.05" customHeight="1">
      <c r="B12" s="3" t="s">
        <v>598</v>
      </c>
      <c r="C12" s="150" t="s">
        <v>655</v>
      </c>
      <c r="D12" s="3">
        <v>44</v>
      </c>
      <c r="E12" s="3">
        <v>53</v>
      </c>
      <c r="F12" s="7">
        <f t="shared" si="1"/>
        <v>97</v>
      </c>
      <c r="G12" s="133">
        <v>22.8</v>
      </c>
      <c r="H12" s="136">
        <f t="shared" si="0"/>
        <v>74.2</v>
      </c>
      <c r="I12" s="1"/>
    </row>
    <row r="13" spans="2:9" ht="22.05" customHeight="1">
      <c r="B13" s="3" t="s">
        <v>597</v>
      </c>
      <c r="C13" s="150" t="s">
        <v>675</v>
      </c>
      <c r="D13" s="3">
        <v>49</v>
      </c>
      <c r="E13" s="3">
        <v>47</v>
      </c>
      <c r="F13" s="7">
        <f t="shared" si="1"/>
        <v>96</v>
      </c>
      <c r="G13" s="134">
        <v>21.6</v>
      </c>
      <c r="H13" s="136">
        <f t="shared" si="0"/>
        <v>74.400000000000006</v>
      </c>
      <c r="I13" s="2"/>
    </row>
    <row r="14" spans="2:9" ht="22.05" customHeight="1">
      <c r="B14" s="3" t="s">
        <v>596</v>
      </c>
      <c r="C14" s="150" t="s">
        <v>527</v>
      </c>
      <c r="D14" s="3">
        <v>40</v>
      </c>
      <c r="E14" s="3">
        <v>43</v>
      </c>
      <c r="F14" s="7">
        <f t="shared" si="1"/>
        <v>83</v>
      </c>
      <c r="G14" s="134">
        <v>8.4</v>
      </c>
      <c r="H14" s="136">
        <f t="shared" si="0"/>
        <v>74.599999999999994</v>
      </c>
      <c r="I14" s="1"/>
    </row>
    <row r="15" spans="2:9" ht="22.05" customHeight="1">
      <c r="B15" s="3" t="s">
        <v>595</v>
      </c>
      <c r="C15" s="150" t="s">
        <v>631</v>
      </c>
      <c r="D15" s="3">
        <v>45</v>
      </c>
      <c r="E15" s="3">
        <v>44</v>
      </c>
      <c r="F15" s="7">
        <f t="shared" si="1"/>
        <v>89</v>
      </c>
      <c r="G15" s="134">
        <v>14.4</v>
      </c>
      <c r="H15" s="136">
        <f t="shared" si="0"/>
        <v>74.599999999999994</v>
      </c>
      <c r="I15" s="1"/>
    </row>
    <row r="16" spans="2:9" ht="22.05" customHeight="1">
      <c r="B16" s="3" t="s">
        <v>593</v>
      </c>
      <c r="C16" s="150" t="s">
        <v>637</v>
      </c>
      <c r="D16" s="3">
        <v>43</v>
      </c>
      <c r="E16" s="3">
        <v>44</v>
      </c>
      <c r="F16" s="7">
        <f t="shared" si="1"/>
        <v>87</v>
      </c>
      <c r="G16" s="133">
        <v>12</v>
      </c>
      <c r="H16" s="136">
        <f t="shared" si="0"/>
        <v>75</v>
      </c>
      <c r="I16" s="2"/>
    </row>
    <row r="17" spans="2:9" ht="22.05" customHeight="1">
      <c r="B17" s="3" t="s">
        <v>592</v>
      </c>
      <c r="C17" s="150" t="s">
        <v>529</v>
      </c>
      <c r="D17" s="3">
        <v>43</v>
      </c>
      <c r="E17" s="3">
        <v>45</v>
      </c>
      <c r="F17" s="7">
        <f t="shared" si="1"/>
        <v>88</v>
      </c>
      <c r="G17" s="134">
        <v>12</v>
      </c>
      <c r="H17" s="136">
        <f t="shared" si="0"/>
        <v>76</v>
      </c>
      <c r="I17" s="2"/>
    </row>
    <row r="18" spans="2:9" ht="22.05" customHeight="1">
      <c r="B18" s="3" t="s">
        <v>477</v>
      </c>
      <c r="C18" s="150" t="s">
        <v>630</v>
      </c>
      <c r="D18" s="3">
        <v>46</v>
      </c>
      <c r="E18" s="3">
        <v>47</v>
      </c>
      <c r="F18" s="7">
        <f t="shared" si="1"/>
        <v>93</v>
      </c>
      <c r="G18" s="134">
        <v>16.8</v>
      </c>
      <c r="H18" s="136">
        <f t="shared" si="0"/>
        <v>76.2</v>
      </c>
      <c r="I18" s="1"/>
    </row>
    <row r="19" spans="2:9" ht="22.05" customHeight="1">
      <c r="B19" s="3" t="s">
        <v>590</v>
      </c>
      <c r="C19" s="150" t="s">
        <v>657</v>
      </c>
      <c r="D19" s="3">
        <v>43</v>
      </c>
      <c r="E19" s="3">
        <v>49</v>
      </c>
      <c r="F19" s="7">
        <f t="shared" si="1"/>
        <v>92</v>
      </c>
      <c r="G19" s="134">
        <v>15.6</v>
      </c>
      <c r="H19" s="136">
        <f t="shared" si="0"/>
        <v>76.400000000000006</v>
      </c>
      <c r="I19" s="1"/>
    </row>
    <row r="20" spans="2:9" ht="22.05" customHeight="1">
      <c r="B20" s="3" t="s">
        <v>589</v>
      </c>
      <c r="C20" s="150" t="s">
        <v>568</v>
      </c>
      <c r="D20" s="3">
        <v>45</v>
      </c>
      <c r="E20" s="3">
        <v>44</v>
      </c>
      <c r="F20" s="7">
        <f t="shared" si="1"/>
        <v>89</v>
      </c>
      <c r="G20" s="133">
        <v>12</v>
      </c>
      <c r="H20" s="136">
        <f t="shared" si="0"/>
        <v>77</v>
      </c>
      <c r="I20" s="1"/>
    </row>
    <row r="21" spans="2:9" ht="22.05" customHeight="1">
      <c r="B21" s="3" t="s">
        <v>588</v>
      </c>
      <c r="C21" s="150" t="s">
        <v>558</v>
      </c>
      <c r="D21" s="3">
        <v>47</v>
      </c>
      <c r="E21" s="3">
        <v>48</v>
      </c>
      <c r="F21" s="7">
        <f t="shared" si="1"/>
        <v>95</v>
      </c>
      <c r="G21" s="134">
        <v>16.8</v>
      </c>
      <c r="H21" s="136">
        <f t="shared" si="0"/>
        <v>78.2</v>
      </c>
      <c r="I21" s="1"/>
    </row>
    <row r="22" spans="2:9" ht="22.05" customHeight="1">
      <c r="B22" s="3" t="s">
        <v>586</v>
      </c>
      <c r="C22" s="150" t="s">
        <v>636</v>
      </c>
      <c r="D22" s="3">
        <v>50</v>
      </c>
      <c r="E22" s="3">
        <v>49</v>
      </c>
      <c r="F22" s="7">
        <f t="shared" si="1"/>
        <v>99</v>
      </c>
      <c r="G22" s="134">
        <v>20.399999999999999</v>
      </c>
      <c r="H22" s="136">
        <f t="shared" si="0"/>
        <v>78.599999999999994</v>
      </c>
      <c r="I22" s="1"/>
    </row>
    <row r="23" spans="2:9" ht="22.05" customHeight="1">
      <c r="B23" s="3" t="s">
        <v>585</v>
      </c>
      <c r="C23" s="150" t="s">
        <v>556</v>
      </c>
      <c r="D23" s="3">
        <v>56</v>
      </c>
      <c r="E23" s="3">
        <v>60</v>
      </c>
      <c r="F23" s="7">
        <f t="shared" si="1"/>
        <v>116</v>
      </c>
      <c r="G23" s="134">
        <v>37.200000000000003</v>
      </c>
      <c r="H23" s="136">
        <f t="shared" si="0"/>
        <v>78.8</v>
      </c>
      <c r="I23" s="1"/>
    </row>
    <row r="24" spans="2:9" ht="22.05" customHeight="1">
      <c r="B24" s="3" t="s">
        <v>583</v>
      </c>
      <c r="C24" s="150" t="s">
        <v>564</v>
      </c>
      <c r="D24" s="3">
        <v>55</v>
      </c>
      <c r="E24" s="3">
        <v>54</v>
      </c>
      <c r="F24" s="7">
        <f t="shared" si="1"/>
        <v>109</v>
      </c>
      <c r="G24" s="134">
        <v>30</v>
      </c>
      <c r="H24" s="136">
        <f t="shared" si="0"/>
        <v>79</v>
      </c>
      <c r="I24" s="2"/>
    </row>
    <row r="25" spans="2:9" ht="22.05" customHeight="1">
      <c r="B25" s="3" t="s">
        <v>615</v>
      </c>
      <c r="C25" s="150" t="s">
        <v>566</v>
      </c>
      <c r="D25" s="3">
        <v>60</v>
      </c>
      <c r="E25" s="3">
        <v>53</v>
      </c>
      <c r="F25" s="7">
        <f t="shared" si="1"/>
        <v>113</v>
      </c>
      <c r="G25" s="134">
        <v>33.6</v>
      </c>
      <c r="H25" s="136">
        <f t="shared" si="0"/>
        <v>79.400000000000006</v>
      </c>
      <c r="I25" s="1"/>
    </row>
    <row r="26" spans="2:9" ht="22.05" customHeight="1">
      <c r="B26" s="3" t="s">
        <v>616</v>
      </c>
      <c r="C26" s="150" t="s">
        <v>545</v>
      </c>
      <c r="D26" s="3">
        <v>52</v>
      </c>
      <c r="E26" s="3">
        <v>48</v>
      </c>
      <c r="F26" s="7">
        <f t="shared" si="1"/>
        <v>100</v>
      </c>
      <c r="G26" s="134">
        <v>20.399999999999999</v>
      </c>
      <c r="H26" s="136">
        <f t="shared" si="0"/>
        <v>79.599999999999994</v>
      </c>
    </row>
    <row r="27" spans="2:9" ht="22.05" customHeight="1">
      <c r="B27" s="3" t="s">
        <v>617</v>
      </c>
      <c r="C27" s="150" t="s">
        <v>570</v>
      </c>
      <c r="D27" s="3">
        <v>49</v>
      </c>
      <c r="E27" s="3">
        <v>47</v>
      </c>
      <c r="F27" s="7">
        <f t="shared" si="1"/>
        <v>96</v>
      </c>
      <c r="G27" s="134">
        <v>15.6</v>
      </c>
      <c r="H27" s="136">
        <f t="shared" si="0"/>
        <v>80.400000000000006</v>
      </c>
    </row>
    <row r="28" spans="2:9" ht="22.05" customHeight="1">
      <c r="B28" s="3" t="s">
        <v>618</v>
      </c>
      <c r="C28" s="150" t="s">
        <v>536</v>
      </c>
      <c r="D28" s="3">
        <v>48</v>
      </c>
      <c r="E28" s="3">
        <v>54</v>
      </c>
      <c r="F28" s="7">
        <f t="shared" si="1"/>
        <v>102</v>
      </c>
      <c r="G28" s="134">
        <v>21.6</v>
      </c>
      <c r="H28" s="136">
        <f t="shared" si="0"/>
        <v>80.400000000000006</v>
      </c>
    </row>
    <row r="29" spans="2:9" ht="22.05" customHeight="1">
      <c r="B29" s="3" t="s">
        <v>619</v>
      </c>
      <c r="C29" s="150" t="s">
        <v>658</v>
      </c>
      <c r="D29" s="3">
        <v>53</v>
      </c>
      <c r="E29" s="3">
        <v>55</v>
      </c>
      <c r="F29" s="7">
        <f t="shared" si="1"/>
        <v>108</v>
      </c>
      <c r="G29" s="134">
        <v>27.6</v>
      </c>
      <c r="H29" s="136">
        <f t="shared" si="0"/>
        <v>80.400000000000006</v>
      </c>
    </row>
    <row r="30" spans="2:9" ht="22.05" customHeight="1">
      <c r="B30" s="3" t="s">
        <v>620</v>
      </c>
      <c r="C30" s="150" t="s">
        <v>633</v>
      </c>
      <c r="D30" s="3">
        <v>53</v>
      </c>
      <c r="E30" s="3">
        <v>58</v>
      </c>
      <c r="F30" s="7">
        <f t="shared" si="1"/>
        <v>111</v>
      </c>
      <c r="G30" s="134">
        <v>28.8</v>
      </c>
      <c r="H30" s="136">
        <f t="shared" si="0"/>
        <v>82.2</v>
      </c>
    </row>
    <row r="31" spans="2:9" ht="21.6">
      <c r="B31" s="3" t="s">
        <v>621</v>
      </c>
      <c r="C31" s="150" t="s">
        <v>565</v>
      </c>
      <c r="D31" s="3">
        <v>52</v>
      </c>
      <c r="E31" s="3">
        <v>59</v>
      </c>
      <c r="F31" s="7">
        <f t="shared" si="1"/>
        <v>111</v>
      </c>
      <c r="G31" s="134">
        <v>27.6</v>
      </c>
      <c r="H31" s="136">
        <f t="shared" si="0"/>
        <v>83.4</v>
      </c>
    </row>
    <row r="32" spans="2:9" ht="21.6">
      <c r="B32" s="3" t="s">
        <v>622</v>
      </c>
      <c r="C32" s="150" t="s">
        <v>674</v>
      </c>
      <c r="D32" s="3">
        <v>51</v>
      </c>
      <c r="E32" s="3">
        <v>66</v>
      </c>
      <c r="F32" s="7">
        <f t="shared" si="1"/>
        <v>117</v>
      </c>
      <c r="G32" s="134">
        <v>32.4</v>
      </c>
      <c r="H32" s="136">
        <f t="shared" si="0"/>
        <v>84.6</v>
      </c>
    </row>
    <row r="33" spans="2:8" ht="21.6">
      <c r="B33" s="3" t="s">
        <v>623</v>
      </c>
      <c r="C33" s="150" t="s">
        <v>538</v>
      </c>
      <c r="D33" s="3">
        <v>62</v>
      </c>
      <c r="E33" s="3">
        <v>66</v>
      </c>
      <c r="F33" s="7">
        <f t="shared" si="1"/>
        <v>128</v>
      </c>
      <c r="G33" s="134">
        <v>40</v>
      </c>
      <c r="H33" s="136">
        <f t="shared" si="0"/>
        <v>88</v>
      </c>
    </row>
    <row r="34" spans="2:8" ht="21.6">
      <c r="B34" s="3" t="s">
        <v>624</v>
      </c>
      <c r="C34" s="150" t="s">
        <v>638</v>
      </c>
      <c r="D34" s="3">
        <v>74</v>
      </c>
      <c r="E34" s="3">
        <v>64</v>
      </c>
      <c r="F34" s="7">
        <f t="shared" si="1"/>
        <v>138</v>
      </c>
      <c r="G34" s="134">
        <v>40</v>
      </c>
      <c r="H34" s="136">
        <f t="shared" si="0"/>
        <v>98</v>
      </c>
    </row>
    <row r="35" spans="2:8" ht="21.6">
      <c r="C35" s="149"/>
    </row>
    <row r="36" spans="2:8" ht="21.6">
      <c r="B36" s="3" t="s">
        <v>537</v>
      </c>
      <c r="C36" s="150" t="s">
        <v>527</v>
      </c>
      <c r="D36" s="3">
        <v>40</v>
      </c>
      <c r="E36" s="3">
        <v>43</v>
      </c>
      <c r="F36" s="7">
        <f t="shared" ref="F36:F38" si="2">D36+E36</f>
        <v>83</v>
      </c>
      <c r="G36" s="134"/>
      <c r="H36" s="136"/>
    </row>
    <row r="37" spans="2:8" ht="21.6">
      <c r="B37" s="20" t="s">
        <v>48</v>
      </c>
      <c r="C37" s="149"/>
      <c r="D37" s="7"/>
      <c r="E37" s="7"/>
      <c r="F37" s="7">
        <f t="shared" si="2"/>
        <v>0</v>
      </c>
      <c r="G37" s="133"/>
      <c r="H37" s="136">
        <f t="shared" ref="H37:H38" si="3">F37-G37</f>
        <v>0</v>
      </c>
    </row>
    <row r="38" spans="2:8" ht="21.6">
      <c r="B38" s="3" t="s">
        <v>371</v>
      </c>
      <c r="C38" s="149"/>
      <c r="D38" s="3"/>
      <c r="E38" s="3"/>
      <c r="F38" s="7">
        <f t="shared" si="2"/>
        <v>0</v>
      </c>
      <c r="G38" s="133"/>
      <c r="H38" s="136">
        <f t="shared" si="3"/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7400-975B-4188-9674-FB26CB253368}">
  <dimension ref="B1:I38"/>
  <sheetViews>
    <sheetView zoomScale="85" zoomScaleNormal="85" workbookViewId="0">
      <selection activeCell="J18" sqref="I18:J19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8.1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6384" width="8.09765625" style="81"/>
  </cols>
  <sheetData>
    <row r="1" spans="2:9" ht="21.6">
      <c r="B1" s="23" t="s">
        <v>668</v>
      </c>
      <c r="C1" s="1"/>
      <c r="D1" s="2"/>
      <c r="E1" s="2"/>
      <c r="F1" s="2"/>
      <c r="G1" s="131"/>
      <c r="H1" s="131"/>
      <c r="I1" s="1"/>
    </row>
    <row r="2" spans="2:9" ht="19.2">
      <c r="B2" s="22" t="s">
        <v>669</v>
      </c>
      <c r="C2" s="1"/>
      <c r="D2" s="2"/>
      <c r="E2" s="2"/>
      <c r="F2" s="2"/>
      <c r="G2" s="131"/>
      <c r="H2" s="131"/>
      <c r="I2" s="1"/>
    </row>
    <row r="3" spans="2:9" ht="22.05" customHeight="1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30"/>
    </row>
    <row r="4" spans="2:9" ht="22.05" customHeight="1">
      <c r="B4" s="3" t="s">
        <v>608</v>
      </c>
      <c r="C4" s="4" t="s">
        <v>637</v>
      </c>
      <c r="D4" s="7">
        <v>38</v>
      </c>
      <c r="E4" s="7">
        <v>44</v>
      </c>
      <c r="F4" s="7">
        <f t="shared" ref="F4:F25" si="0">D4+E4</f>
        <v>82</v>
      </c>
      <c r="G4" s="133">
        <v>10.8</v>
      </c>
      <c r="H4" s="136">
        <f t="shared" ref="H4:H25" si="1">F4-G4</f>
        <v>71.2</v>
      </c>
      <c r="I4" s="129"/>
    </row>
    <row r="5" spans="2:9" ht="22.05" customHeight="1">
      <c r="B5" s="3" t="s">
        <v>607</v>
      </c>
      <c r="C5" s="4" t="s">
        <v>634</v>
      </c>
      <c r="D5" s="3">
        <v>45</v>
      </c>
      <c r="E5" s="3">
        <v>40</v>
      </c>
      <c r="F5" s="7">
        <f t="shared" si="0"/>
        <v>85</v>
      </c>
      <c r="G5" s="134">
        <v>13.2</v>
      </c>
      <c r="H5" s="136">
        <f t="shared" si="1"/>
        <v>71.8</v>
      </c>
      <c r="I5" s="129"/>
    </row>
    <row r="6" spans="2:9" ht="22.05" customHeight="1">
      <c r="B6" s="3" t="s">
        <v>606</v>
      </c>
      <c r="C6" s="4" t="s">
        <v>640</v>
      </c>
      <c r="D6" s="3">
        <v>43</v>
      </c>
      <c r="E6" s="3">
        <v>40</v>
      </c>
      <c r="F6" s="7">
        <f t="shared" si="0"/>
        <v>83</v>
      </c>
      <c r="G6" s="133">
        <v>9.6</v>
      </c>
      <c r="H6" s="136">
        <f t="shared" si="1"/>
        <v>73.400000000000006</v>
      </c>
      <c r="I6" s="129"/>
    </row>
    <row r="7" spans="2:9" ht="22.05" customHeight="1">
      <c r="B7" s="3" t="s">
        <v>605</v>
      </c>
      <c r="C7" s="4" t="s">
        <v>549</v>
      </c>
      <c r="D7" s="3">
        <v>52</v>
      </c>
      <c r="E7" s="3">
        <v>48</v>
      </c>
      <c r="F7" s="7">
        <f t="shared" si="0"/>
        <v>100</v>
      </c>
      <c r="G7" s="134">
        <v>26.4</v>
      </c>
      <c r="H7" s="136">
        <f t="shared" si="1"/>
        <v>73.599999999999994</v>
      </c>
      <c r="I7" s="129"/>
    </row>
    <row r="8" spans="2:9" ht="22.05" customHeight="1">
      <c r="B8" s="3" t="s">
        <v>603</v>
      </c>
      <c r="C8" s="4" t="s">
        <v>570</v>
      </c>
      <c r="D8" s="3">
        <v>48</v>
      </c>
      <c r="E8" s="3">
        <v>45</v>
      </c>
      <c r="F8" s="7">
        <f t="shared" si="0"/>
        <v>93</v>
      </c>
      <c r="G8" s="134">
        <v>19.2</v>
      </c>
      <c r="H8" s="136">
        <f t="shared" si="1"/>
        <v>73.8</v>
      </c>
      <c r="I8" s="79"/>
    </row>
    <row r="9" spans="2:9" ht="22.05" customHeight="1">
      <c r="B9" s="3" t="s">
        <v>602</v>
      </c>
      <c r="C9" s="4" t="s">
        <v>529</v>
      </c>
      <c r="D9" s="3">
        <v>42</v>
      </c>
      <c r="E9" s="3">
        <v>44</v>
      </c>
      <c r="F9" s="7">
        <f t="shared" si="0"/>
        <v>86</v>
      </c>
      <c r="G9" s="133">
        <v>12</v>
      </c>
      <c r="H9" s="136">
        <f t="shared" si="1"/>
        <v>74</v>
      </c>
      <c r="I9" s="1"/>
    </row>
    <row r="10" spans="2:9" ht="22.05" customHeight="1">
      <c r="B10" s="3" t="s">
        <v>601</v>
      </c>
      <c r="C10" s="4" t="s">
        <v>636</v>
      </c>
      <c r="D10" s="3">
        <v>58</v>
      </c>
      <c r="E10" s="3">
        <v>46</v>
      </c>
      <c r="F10" s="7">
        <f t="shared" si="0"/>
        <v>104</v>
      </c>
      <c r="G10" s="133">
        <v>30</v>
      </c>
      <c r="H10" s="136">
        <f t="shared" si="1"/>
        <v>74</v>
      </c>
      <c r="I10" s="1"/>
    </row>
    <row r="11" spans="2:9" ht="22.05" customHeight="1">
      <c r="B11" s="3" t="s">
        <v>599</v>
      </c>
      <c r="C11" s="4" t="s">
        <v>554</v>
      </c>
      <c r="D11" s="3">
        <v>51</v>
      </c>
      <c r="E11" s="3">
        <v>44</v>
      </c>
      <c r="F11" s="7">
        <f t="shared" si="0"/>
        <v>95</v>
      </c>
      <c r="G11" s="134">
        <v>20.399999999999999</v>
      </c>
      <c r="H11" s="136">
        <f t="shared" si="1"/>
        <v>74.599999999999994</v>
      </c>
      <c r="I11" s="1"/>
    </row>
    <row r="12" spans="2:9" ht="22.05" customHeight="1">
      <c r="B12" s="3" t="s">
        <v>598</v>
      </c>
      <c r="C12" s="4" t="s">
        <v>568</v>
      </c>
      <c r="D12" s="3">
        <v>45</v>
      </c>
      <c r="E12" s="3">
        <v>42</v>
      </c>
      <c r="F12" s="7">
        <f t="shared" si="0"/>
        <v>87</v>
      </c>
      <c r="G12" s="133">
        <v>12</v>
      </c>
      <c r="H12" s="136">
        <f t="shared" si="1"/>
        <v>75</v>
      </c>
      <c r="I12" s="1"/>
    </row>
    <row r="13" spans="2:9" ht="22.05" customHeight="1">
      <c r="B13" s="3" t="s">
        <v>597</v>
      </c>
      <c r="C13" s="109" t="s">
        <v>657</v>
      </c>
      <c r="D13" s="3">
        <v>46</v>
      </c>
      <c r="E13" s="3">
        <v>44</v>
      </c>
      <c r="F13" s="7">
        <f t="shared" si="0"/>
        <v>90</v>
      </c>
      <c r="G13" s="134">
        <v>14.4</v>
      </c>
      <c r="H13" s="136">
        <f t="shared" si="1"/>
        <v>75.599999999999994</v>
      </c>
      <c r="I13" s="2"/>
    </row>
    <row r="14" spans="2:9" ht="22.05" customHeight="1">
      <c r="B14" s="3" t="s">
        <v>596</v>
      </c>
      <c r="C14" s="4" t="s">
        <v>558</v>
      </c>
      <c r="D14" s="3">
        <v>47</v>
      </c>
      <c r="E14" s="3">
        <v>48</v>
      </c>
      <c r="F14" s="7">
        <f t="shared" si="0"/>
        <v>95</v>
      </c>
      <c r="G14" s="134">
        <v>19.2</v>
      </c>
      <c r="H14" s="136">
        <f t="shared" si="1"/>
        <v>75.8</v>
      </c>
      <c r="I14" s="1"/>
    </row>
    <row r="15" spans="2:9" ht="22.05" customHeight="1">
      <c r="B15" s="3" t="s">
        <v>595</v>
      </c>
      <c r="C15" s="4" t="s">
        <v>563</v>
      </c>
      <c r="D15" s="3">
        <v>49</v>
      </c>
      <c r="E15" s="3">
        <v>46</v>
      </c>
      <c r="F15" s="7">
        <f t="shared" si="0"/>
        <v>95</v>
      </c>
      <c r="G15" s="134">
        <v>19.2</v>
      </c>
      <c r="H15" s="136">
        <f t="shared" si="1"/>
        <v>75.8</v>
      </c>
      <c r="I15" s="1"/>
    </row>
    <row r="16" spans="2:9" ht="22.05" customHeight="1">
      <c r="B16" s="3" t="s">
        <v>593</v>
      </c>
      <c r="C16" s="4" t="s">
        <v>671</v>
      </c>
      <c r="D16" s="3">
        <v>47</v>
      </c>
      <c r="E16" s="3">
        <v>54</v>
      </c>
      <c r="F16" s="7">
        <f t="shared" si="0"/>
        <v>101</v>
      </c>
      <c r="G16" s="133">
        <v>25.2</v>
      </c>
      <c r="H16" s="136">
        <f t="shared" si="1"/>
        <v>75.8</v>
      </c>
      <c r="I16" s="2"/>
    </row>
    <row r="17" spans="2:9" ht="22.05" customHeight="1">
      <c r="B17" s="3" t="s">
        <v>592</v>
      </c>
      <c r="C17" s="4" t="s">
        <v>670</v>
      </c>
      <c r="D17" s="3">
        <v>49</v>
      </c>
      <c r="E17" s="3">
        <v>51</v>
      </c>
      <c r="F17" s="7">
        <f t="shared" si="0"/>
        <v>100</v>
      </c>
      <c r="G17" s="134">
        <v>24</v>
      </c>
      <c r="H17" s="136">
        <f t="shared" si="1"/>
        <v>76</v>
      </c>
      <c r="I17" s="2"/>
    </row>
    <row r="18" spans="2:9" ht="22.05" customHeight="1">
      <c r="B18" s="3" t="s">
        <v>477</v>
      </c>
      <c r="C18" s="4" t="s">
        <v>569</v>
      </c>
      <c r="D18" s="3">
        <v>49</v>
      </c>
      <c r="E18" s="3">
        <v>43</v>
      </c>
      <c r="F18" s="7">
        <f t="shared" si="0"/>
        <v>92</v>
      </c>
      <c r="G18" s="134">
        <v>15.6</v>
      </c>
      <c r="H18" s="136">
        <f t="shared" si="1"/>
        <v>76.400000000000006</v>
      </c>
      <c r="I18" s="1"/>
    </row>
    <row r="19" spans="2:9" ht="22.05" customHeight="1">
      <c r="B19" s="3" t="s">
        <v>590</v>
      </c>
      <c r="C19" s="4" t="s">
        <v>555</v>
      </c>
      <c r="D19" s="3">
        <v>54</v>
      </c>
      <c r="E19" s="3">
        <v>50</v>
      </c>
      <c r="F19" s="7">
        <f t="shared" si="0"/>
        <v>104</v>
      </c>
      <c r="G19" s="134">
        <v>27.6</v>
      </c>
      <c r="H19" s="136">
        <f t="shared" si="1"/>
        <v>76.400000000000006</v>
      </c>
      <c r="I19" s="1"/>
    </row>
    <row r="20" spans="2:9" ht="22.05" customHeight="1">
      <c r="B20" s="3" t="s">
        <v>589</v>
      </c>
      <c r="C20" s="4" t="s">
        <v>527</v>
      </c>
      <c r="D20" s="3">
        <v>41</v>
      </c>
      <c r="E20" s="3">
        <v>38</v>
      </c>
      <c r="F20" s="7">
        <f t="shared" si="0"/>
        <v>79</v>
      </c>
      <c r="G20" s="133">
        <v>2.4</v>
      </c>
      <c r="H20" s="136">
        <f t="shared" si="1"/>
        <v>76.599999999999994</v>
      </c>
      <c r="I20" s="1"/>
    </row>
    <row r="21" spans="2:9" ht="22.05" customHeight="1">
      <c r="B21" s="3" t="s">
        <v>588</v>
      </c>
      <c r="C21" s="4" t="s">
        <v>560</v>
      </c>
      <c r="D21" s="3">
        <v>44</v>
      </c>
      <c r="E21" s="3">
        <v>47</v>
      </c>
      <c r="F21" s="7">
        <f t="shared" si="0"/>
        <v>91</v>
      </c>
      <c r="G21" s="134">
        <v>14.4</v>
      </c>
      <c r="H21" s="136">
        <f t="shared" si="1"/>
        <v>76.599999999999994</v>
      </c>
      <c r="I21" s="1"/>
    </row>
    <row r="22" spans="2:9" ht="22.05" customHeight="1">
      <c r="B22" s="3" t="s">
        <v>586</v>
      </c>
      <c r="C22" s="4" t="s">
        <v>631</v>
      </c>
      <c r="D22" s="3">
        <v>47</v>
      </c>
      <c r="E22" s="3">
        <v>42</v>
      </c>
      <c r="F22" s="7">
        <f t="shared" si="0"/>
        <v>89</v>
      </c>
      <c r="G22" s="134">
        <v>12</v>
      </c>
      <c r="H22" s="136">
        <f t="shared" si="1"/>
        <v>77</v>
      </c>
      <c r="I22" s="1"/>
    </row>
    <row r="23" spans="2:9" ht="22.05" customHeight="1">
      <c r="B23" s="3" t="s">
        <v>585</v>
      </c>
      <c r="C23" s="4" t="s">
        <v>564</v>
      </c>
      <c r="D23" s="3">
        <v>56</v>
      </c>
      <c r="E23" s="3">
        <v>43</v>
      </c>
      <c r="F23" s="7">
        <f t="shared" si="0"/>
        <v>99</v>
      </c>
      <c r="G23" s="134">
        <v>21.6</v>
      </c>
      <c r="H23" s="136">
        <f t="shared" si="1"/>
        <v>77.400000000000006</v>
      </c>
      <c r="I23" s="1"/>
    </row>
    <row r="24" spans="2:9" ht="22.05" customHeight="1">
      <c r="B24" s="3" t="s">
        <v>583</v>
      </c>
      <c r="C24" s="4" t="s">
        <v>567</v>
      </c>
      <c r="D24" s="3">
        <v>43</v>
      </c>
      <c r="E24" s="3">
        <v>48</v>
      </c>
      <c r="F24" s="7">
        <f t="shared" si="0"/>
        <v>91</v>
      </c>
      <c r="G24" s="134">
        <v>13.2</v>
      </c>
      <c r="H24" s="136">
        <f t="shared" si="1"/>
        <v>77.8</v>
      </c>
      <c r="I24" s="2"/>
    </row>
    <row r="25" spans="2:9" ht="22.05" customHeight="1">
      <c r="B25" s="3" t="s">
        <v>615</v>
      </c>
      <c r="C25" s="4" t="s">
        <v>545</v>
      </c>
      <c r="D25" s="3">
        <v>54</v>
      </c>
      <c r="E25" s="3">
        <v>47</v>
      </c>
      <c r="F25" s="7">
        <f t="shared" si="0"/>
        <v>101</v>
      </c>
      <c r="G25" s="134">
        <v>22.8</v>
      </c>
      <c r="H25" s="136">
        <f t="shared" si="1"/>
        <v>78.2</v>
      </c>
      <c r="I25" s="1"/>
    </row>
    <row r="26" spans="2:9" ht="22.05" customHeight="1">
      <c r="B26" s="3" t="s">
        <v>616</v>
      </c>
      <c r="C26" s="109" t="s">
        <v>538</v>
      </c>
      <c r="D26" s="3">
        <v>62</v>
      </c>
      <c r="E26" s="3">
        <v>55</v>
      </c>
      <c r="F26" s="7">
        <f t="shared" ref="F26:F32" si="2">D26+E26</f>
        <v>117</v>
      </c>
      <c r="G26" s="134">
        <v>38.4</v>
      </c>
      <c r="H26" s="136">
        <f t="shared" ref="H26:H32" si="3">F26-G26</f>
        <v>78.599999999999994</v>
      </c>
    </row>
    <row r="27" spans="2:9" ht="22.05" customHeight="1">
      <c r="B27" s="3" t="s">
        <v>617</v>
      </c>
      <c r="C27" s="4" t="s">
        <v>633</v>
      </c>
      <c r="D27" s="3">
        <v>52</v>
      </c>
      <c r="E27" s="3">
        <v>52</v>
      </c>
      <c r="F27" s="7">
        <f t="shared" si="2"/>
        <v>104</v>
      </c>
      <c r="G27" s="134">
        <v>25.2</v>
      </c>
      <c r="H27" s="136">
        <f t="shared" si="3"/>
        <v>78.8</v>
      </c>
    </row>
    <row r="28" spans="2:9" ht="22.05" customHeight="1">
      <c r="B28" s="3" t="s">
        <v>618</v>
      </c>
      <c r="C28" s="4" t="s">
        <v>635</v>
      </c>
      <c r="D28" s="3">
        <v>41</v>
      </c>
      <c r="E28" s="3">
        <v>48</v>
      </c>
      <c r="F28" s="7">
        <f t="shared" si="2"/>
        <v>89</v>
      </c>
      <c r="G28" s="134">
        <v>9.6</v>
      </c>
      <c r="H28" s="136">
        <f t="shared" si="3"/>
        <v>79.400000000000006</v>
      </c>
    </row>
    <row r="29" spans="2:9" ht="22.05" customHeight="1">
      <c r="B29" s="3" t="s">
        <v>619</v>
      </c>
      <c r="C29" s="4" t="s">
        <v>557</v>
      </c>
      <c r="D29" s="3">
        <v>59</v>
      </c>
      <c r="E29" s="3">
        <v>48</v>
      </c>
      <c r="F29" s="7">
        <f t="shared" si="2"/>
        <v>107</v>
      </c>
      <c r="G29" s="134">
        <v>26.4</v>
      </c>
      <c r="H29" s="136">
        <f t="shared" si="3"/>
        <v>80.599999999999994</v>
      </c>
    </row>
    <row r="30" spans="2:9" ht="22.05" customHeight="1">
      <c r="B30" s="3" t="s">
        <v>620</v>
      </c>
      <c r="C30" s="4" t="s">
        <v>559</v>
      </c>
      <c r="D30" s="3">
        <v>50</v>
      </c>
      <c r="E30" s="3">
        <v>50</v>
      </c>
      <c r="F30" s="7">
        <f t="shared" si="2"/>
        <v>100</v>
      </c>
      <c r="G30" s="134">
        <v>19.2</v>
      </c>
      <c r="H30" s="136">
        <f t="shared" si="3"/>
        <v>80.8</v>
      </c>
    </row>
    <row r="31" spans="2:9" ht="19.2">
      <c r="B31" s="3" t="s">
        <v>621</v>
      </c>
      <c r="C31" s="4" t="s">
        <v>658</v>
      </c>
      <c r="D31" s="3">
        <v>66</v>
      </c>
      <c r="E31" s="3">
        <v>55</v>
      </c>
      <c r="F31" s="7">
        <f t="shared" si="2"/>
        <v>121</v>
      </c>
      <c r="G31" s="134">
        <v>40</v>
      </c>
      <c r="H31" s="136">
        <f t="shared" si="3"/>
        <v>81</v>
      </c>
    </row>
    <row r="32" spans="2:9" ht="19.2">
      <c r="B32" s="3" t="s">
        <v>622</v>
      </c>
      <c r="C32" s="109" t="s">
        <v>638</v>
      </c>
      <c r="D32" s="3">
        <v>65</v>
      </c>
      <c r="E32" s="3">
        <v>64</v>
      </c>
      <c r="F32" s="7">
        <f t="shared" si="2"/>
        <v>129</v>
      </c>
      <c r="G32" s="134">
        <v>40</v>
      </c>
      <c r="H32" s="136">
        <f t="shared" si="3"/>
        <v>89</v>
      </c>
    </row>
    <row r="36" spans="2:8" ht="19.2">
      <c r="B36" s="3" t="s">
        <v>537</v>
      </c>
      <c r="C36" s="4" t="s">
        <v>527</v>
      </c>
      <c r="D36" s="3">
        <v>41</v>
      </c>
      <c r="E36" s="3">
        <v>38</v>
      </c>
      <c r="F36" s="7">
        <f t="shared" ref="F36" si="4">D36+E36</f>
        <v>79</v>
      </c>
      <c r="G36" s="134"/>
      <c r="H36" s="136"/>
    </row>
    <row r="37" spans="2:8" ht="19.2">
      <c r="B37" s="20" t="s">
        <v>48</v>
      </c>
      <c r="D37" s="7"/>
      <c r="E37" s="7"/>
      <c r="F37" s="7">
        <f t="shared" ref="F37:F38" si="5">D37+E37</f>
        <v>0</v>
      </c>
      <c r="G37" s="133"/>
      <c r="H37" s="136">
        <f t="shared" ref="H37:H38" si="6">F37-G37</f>
        <v>0</v>
      </c>
    </row>
    <row r="38" spans="2:8" ht="19.2">
      <c r="B38" s="3" t="s">
        <v>371</v>
      </c>
      <c r="D38" s="3"/>
      <c r="E38" s="3"/>
      <c r="F38" s="7">
        <f t="shared" si="5"/>
        <v>0</v>
      </c>
      <c r="G38" s="133"/>
      <c r="H38" s="136">
        <f t="shared" si="6"/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BB54-28CD-4F8E-88D8-1C5B4CC2C063}">
  <dimension ref="B1:T30"/>
  <sheetViews>
    <sheetView zoomScale="85" zoomScaleNormal="85" workbookViewId="0">
      <selection activeCell="K10" sqref="K10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8.1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1" width="10.69921875" style="81" customWidth="1"/>
    <col min="12" max="16384" width="8.09765625" style="81"/>
  </cols>
  <sheetData>
    <row r="1" spans="2:9" ht="21.6">
      <c r="B1" s="23" t="s">
        <v>660</v>
      </c>
      <c r="C1" s="1"/>
      <c r="D1" s="2"/>
      <c r="E1" s="2"/>
      <c r="F1" s="2"/>
      <c r="G1" s="131"/>
      <c r="H1" s="131"/>
      <c r="I1" s="1"/>
    </row>
    <row r="2" spans="2:9" ht="19.2">
      <c r="B2" s="22" t="s">
        <v>661</v>
      </c>
      <c r="C2" s="1"/>
      <c r="D2" s="2"/>
      <c r="E2" s="2"/>
      <c r="F2" s="2"/>
      <c r="G2" s="131"/>
      <c r="H2" s="131"/>
      <c r="I2" s="1"/>
    </row>
    <row r="3" spans="2:9" ht="22.05" customHeight="1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30"/>
    </row>
    <row r="4" spans="2:9" ht="22.05" customHeight="1">
      <c r="B4" s="3" t="s">
        <v>608</v>
      </c>
      <c r="C4" s="145" t="s">
        <v>527</v>
      </c>
      <c r="D4" s="7">
        <v>41</v>
      </c>
      <c r="E4" s="7">
        <v>42</v>
      </c>
      <c r="F4" s="7">
        <f t="shared" ref="F4:F25" si="0">D4+E4</f>
        <v>83</v>
      </c>
      <c r="G4" s="133">
        <v>13.2</v>
      </c>
      <c r="H4" s="136">
        <f t="shared" ref="H4:H25" si="1">F4-G4</f>
        <v>69.8</v>
      </c>
      <c r="I4" s="129"/>
    </row>
    <row r="5" spans="2:9" ht="22.05" customHeight="1">
      <c r="B5" s="3" t="s">
        <v>607</v>
      </c>
      <c r="C5" s="145" t="s">
        <v>570</v>
      </c>
      <c r="D5" s="3">
        <v>49</v>
      </c>
      <c r="E5" s="3">
        <v>46</v>
      </c>
      <c r="F5" s="7">
        <f t="shared" si="0"/>
        <v>95</v>
      </c>
      <c r="G5" s="134">
        <v>22.8</v>
      </c>
      <c r="H5" s="136">
        <f t="shared" si="1"/>
        <v>72.2</v>
      </c>
      <c r="I5" s="129"/>
    </row>
    <row r="6" spans="2:9" ht="22.05" customHeight="1">
      <c r="B6" s="3" t="s">
        <v>606</v>
      </c>
      <c r="C6" s="145" t="s">
        <v>529</v>
      </c>
      <c r="D6" s="3">
        <v>45</v>
      </c>
      <c r="E6" s="3">
        <v>42</v>
      </c>
      <c r="F6" s="7">
        <f t="shared" si="0"/>
        <v>87</v>
      </c>
      <c r="G6" s="133">
        <v>13.2</v>
      </c>
      <c r="H6" s="136">
        <f t="shared" si="1"/>
        <v>73.8</v>
      </c>
      <c r="I6" s="129"/>
    </row>
    <row r="7" spans="2:9" ht="22.05" customHeight="1">
      <c r="B7" s="3" t="s">
        <v>605</v>
      </c>
      <c r="C7" s="145" t="s">
        <v>564</v>
      </c>
      <c r="D7" s="3">
        <v>48</v>
      </c>
      <c r="E7" s="3">
        <v>49</v>
      </c>
      <c r="F7" s="7">
        <f t="shared" si="0"/>
        <v>97</v>
      </c>
      <c r="G7" s="134">
        <v>22.8</v>
      </c>
      <c r="H7" s="136">
        <f t="shared" si="1"/>
        <v>74.2</v>
      </c>
      <c r="I7" s="129"/>
    </row>
    <row r="8" spans="2:9" ht="22.05" customHeight="1">
      <c r="B8" s="3" t="s">
        <v>603</v>
      </c>
      <c r="C8" s="145" t="s">
        <v>567</v>
      </c>
      <c r="D8" s="3">
        <v>46</v>
      </c>
      <c r="E8" s="3">
        <v>41</v>
      </c>
      <c r="F8" s="7">
        <f t="shared" si="0"/>
        <v>87</v>
      </c>
      <c r="G8" s="134">
        <v>12</v>
      </c>
      <c r="H8" s="136">
        <f t="shared" si="1"/>
        <v>75</v>
      </c>
      <c r="I8" s="79"/>
    </row>
    <row r="9" spans="2:9" ht="22.05" customHeight="1">
      <c r="B9" s="3" t="s">
        <v>602</v>
      </c>
      <c r="C9" s="145" t="s">
        <v>640</v>
      </c>
      <c r="D9" s="3">
        <v>44</v>
      </c>
      <c r="E9" s="3">
        <v>43</v>
      </c>
      <c r="F9" s="7">
        <f t="shared" si="0"/>
        <v>87</v>
      </c>
      <c r="G9" s="133">
        <v>12</v>
      </c>
      <c r="H9" s="136">
        <f t="shared" si="1"/>
        <v>75</v>
      </c>
      <c r="I9" s="1"/>
    </row>
    <row r="10" spans="2:9" ht="22.05" customHeight="1">
      <c r="B10" s="3" t="s">
        <v>601</v>
      </c>
      <c r="C10" s="145" t="s">
        <v>657</v>
      </c>
      <c r="D10" s="3">
        <v>48</v>
      </c>
      <c r="E10" s="3">
        <v>45</v>
      </c>
      <c r="F10" s="7">
        <f t="shared" si="0"/>
        <v>93</v>
      </c>
      <c r="G10" s="133">
        <v>18</v>
      </c>
      <c r="H10" s="136">
        <f t="shared" si="1"/>
        <v>75</v>
      </c>
      <c r="I10" s="1"/>
    </row>
    <row r="11" spans="2:9" ht="22.05" customHeight="1">
      <c r="B11" s="3" t="s">
        <v>599</v>
      </c>
      <c r="C11" s="145" t="s">
        <v>545</v>
      </c>
      <c r="D11" s="3">
        <v>47</v>
      </c>
      <c r="E11" s="3">
        <v>46</v>
      </c>
      <c r="F11" s="7">
        <f t="shared" si="0"/>
        <v>93</v>
      </c>
      <c r="G11" s="134">
        <v>18</v>
      </c>
      <c r="H11" s="136">
        <f t="shared" si="1"/>
        <v>75</v>
      </c>
      <c r="I11" s="1"/>
    </row>
    <row r="12" spans="2:9" ht="22.05" customHeight="1">
      <c r="B12" s="3" t="s">
        <v>598</v>
      </c>
      <c r="C12" s="145" t="s">
        <v>549</v>
      </c>
      <c r="D12" s="3">
        <v>46</v>
      </c>
      <c r="E12" s="3">
        <v>43</v>
      </c>
      <c r="F12" s="7">
        <f t="shared" si="0"/>
        <v>89</v>
      </c>
      <c r="G12" s="133">
        <v>13.2</v>
      </c>
      <c r="H12" s="136">
        <f t="shared" si="1"/>
        <v>75.8</v>
      </c>
      <c r="I12" s="1"/>
    </row>
    <row r="13" spans="2:9" ht="22.05" customHeight="1">
      <c r="B13" s="3" t="s">
        <v>597</v>
      </c>
      <c r="C13" s="145" t="s">
        <v>555</v>
      </c>
      <c r="D13" s="3">
        <v>51</v>
      </c>
      <c r="E13" s="3">
        <v>44</v>
      </c>
      <c r="F13" s="7">
        <f t="shared" si="0"/>
        <v>95</v>
      </c>
      <c r="G13" s="134">
        <v>19.2</v>
      </c>
      <c r="H13" s="136">
        <f t="shared" si="1"/>
        <v>75.8</v>
      </c>
      <c r="I13" s="2"/>
    </row>
    <row r="14" spans="2:9" ht="22.05" customHeight="1">
      <c r="B14" s="3" t="s">
        <v>596</v>
      </c>
      <c r="C14" s="145" t="s">
        <v>635</v>
      </c>
      <c r="D14" s="3">
        <v>46</v>
      </c>
      <c r="E14" s="3">
        <v>42</v>
      </c>
      <c r="F14" s="7">
        <f t="shared" si="0"/>
        <v>88</v>
      </c>
      <c r="G14" s="134">
        <v>12</v>
      </c>
      <c r="H14" s="136">
        <f t="shared" si="1"/>
        <v>76</v>
      </c>
      <c r="I14" s="1"/>
    </row>
    <row r="15" spans="2:9" ht="22.05" customHeight="1">
      <c r="B15" s="3" t="s">
        <v>595</v>
      </c>
      <c r="C15" s="145" t="s">
        <v>556</v>
      </c>
      <c r="D15" s="3">
        <v>50</v>
      </c>
      <c r="E15" s="3">
        <v>55</v>
      </c>
      <c r="F15" s="7">
        <f t="shared" si="0"/>
        <v>105</v>
      </c>
      <c r="G15" s="134">
        <v>28.8</v>
      </c>
      <c r="H15" s="136">
        <f t="shared" si="1"/>
        <v>76.2</v>
      </c>
      <c r="I15" s="1"/>
    </row>
    <row r="16" spans="2:9" ht="22.05" customHeight="1">
      <c r="B16" s="3" t="s">
        <v>593</v>
      </c>
      <c r="C16" s="145" t="s">
        <v>568</v>
      </c>
      <c r="D16" s="3">
        <v>42</v>
      </c>
      <c r="E16" s="3">
        <v>44</v>
      </c>
      <c r="F16" s="7">
        <f t="shared" si="0"/>
        <v>86</v>
      </c>
      <c r="G16" s="133">
        <v>9.6</v>
      </c>
      <c r="H16" s="136">
        <f t="shared" si="1"/>
        <v>76.400000000000006</v>
      </c>
      <c r="I16" s="2"/>
    </row>
    <row r="17" spans="2:20" ht="22.05" customHeight="1">
      <c r="B17" s="3" t="s">
        <v>592</v>
      </c>
      <c r="C17" s="145" t="s">
        <v>569</v>
      </c>
      <c r="D17" s="3">
        <v>48</v>
      </c>
      <c r="E17" s="3">
        <v>43</v>
      </c>
      <c r="F17" s="7">
        <f t="shared" si="0"/>
        <v>91</v>
      </c>
      <c r="G17" s="134">
        <v>14.4</v>
      </c>
      <c r="H17" s="136">
        <f t="shared" si="1"/>
        <v>76.599999999999994</v>
      </c>
      <c r="I17" s="2"/>
    </row>
    <row r="18" spans="2:20" ht="22.05" customHeight="1">
      <c r="B18" s="3" t="s">
        <v>477</v>
      </c>
      <c r="C18" s="148" t="s">
        <v>662</v>
      </c>
      <c r="D18" s="3">
        <v>52</v>
      </c>
      <c r="E18" s="3">
        <v>50</v>
      </c>
      <c r="F18" s="7">
        <f t="shared" si="0"/>
        <v>102</v>
      </c>
      <c r="G18" s="134">
        <v>25.2</v>
      </c>
      <c r="H18" s="136">
        <f t="shared" si="1"/>
        <v>76.8</v>
      </c>
      <c r="I18" s="1"/>
    </row>
    <row r="19" spans="2:20" ht="22.05" customHeight="1">
      <c r="B19" s="3" t="s">
        <v>590</v>
      </c>
      <c r="C19" s="145" t="s">
        <v>543</v>
      </c>
      <c r="D19" s="3">
        <v>53</v>
      </c>
      <c r="E19" s="3">
        <v>47</v>
      </c>
      <c r="F19" s="7">
        <f t="shared" si="0"/>
        <v>100</v>
      </c>
      <c r="G19" s="134">
        <v>22.8</v>
      </c>
      <c r="H19" s="136">
        <f t="shared" si="1"/>
        <v>77.2</v>
      </c>
      <c r="I19" s="1"/>
    </row>
    <row r="20" spans="2:20" ht="22.05" customHeight="1">
      <c r="B20" s="3" t="s">
        <v>589</v>
      </c>
      <c r="C20" s="145" t="s">
        <v>637</v>
      </c>
      <c r="D20" s="3">
        <v>40</v>
      </c>
      <c r="E20" s="3">
        <v>47</v>
      </c>
      <c r="F20" s="7">
        <f t="shared" si="0"/>
        <v>87</v>
      </c>
      <c r="G20" s="133">
        <v>9.6</v>
      </c>
      <c r="H20" s="136">
        <f t="shared" si="1"/>
        <v>77.400000000000006</v>
      </c>
      <c r="I20" s="1"/>
    </row>
    <row r="21" spans="2:20" ht="22.05" customHeight="1">
      <c r="B21" s="3" t="s">
        <v>588</v>
      </c>
      <c r="C21" s="148" t="s">
        <v>663</v>
      </c>
      <c r="D21" s="3">
        <v>43</v>
      </c>
      <c r="E21" s="3">
        <v>46</v>
      </c>
      <c r="F21" s="7">
        <f t="shared" si="0"/>
        <v>89</v>
      </c>
      <c r="G21" s="134">
        <v>10.8</v>
      </c>
      <c r="H21" s="136">
        <f t="shared" si="1"/>
        <v>78.2</v>
      </c>
      <c r="I21" s="1"/>
    </row>
    <row r="22" spans="2:20" ht="22.05" customHeight="1">
      <c r="B22" s="3" t="s">
        <v>586</v>
      </c>
      <c r="C22" s="148" t="s">
        <v>664</v>
      </c>
      <c r="D22" s="3">
        <v>58</v>
      </c>
      <c r="E22" s="3">
        <v>52</v>
      </c>
      <c r="F22" s="7">
        <f t="shared" si="0"/>
        <v>110</v>
      </c>
      <c r="G22" s="134">
        <v>31.2</v>
      </c>
      <c r="H22" s="136">
        <f t="shared" si="1"/>
        <v>78.8</v>
      </c>
      <c r="I22" s="1"/>
    </row>
    <row r="23" spans="2:20" ht="22.05" customHeight="1">
      <c r="B23" s="3" t="s">
        <v>585</v>
      </c>
      <c r="C23" s="145" t="s">
        <v>658</v>
      </c>
      <c r="D23" s="3">
        <v>51</v>
      </c>
      <c r="E23" s="3">
        <v>49</v>
      </c>
      <c r="F23" s="7">
        <f t="shared" si="0"/>
        <v>100</v>
      </c>
      <c r="G23" s="134">
        <v>19.2</v>
      </c>
      <c r="H23" s="136">
        <f t="shared" si="1"/>
        <v>80.8</v>
      </c>
      <c r="I23" s="1"/>
    </row>
    <row r="24" spans="2:20" ht="22.05" customHeight="1">
      <c r="B24" s="3" t="s">
        <v>583</v>
      </c>
      <c r="C24" s="148" t="s">
        <v>665</v>
      </c>
      <c r="D24" s="3">
        <v>59</v>
      </c>
      <c r="E24" s="3">
        <v>62</v>
      </c>
      <c r="F24" s="7">
        <f t="shared" si="0"/>
        <v>121</v>
      </c>
      <c r="G24" s="134">
        <v>40</v>
      </c>
      <c r="H24" s="136">
        <f t="shared" si="1"/>
        <v>81</v>
      </c>
      <c r="I24" s="2"/>
    </row>
    <row r="25" spans="2:20" ht="22.05" customHeight="1">
      <c r="B25" s="3" t="s">
        <v>615</v>
      </c>
      <c r="C25" s="145" t="s">
        <v>633</v>
      </c>
      <c r="D25" s="3">
        <v>55</v>
      </c>
      <c r="E25" s="3">
        <v>50</v>
      </c>
      <c r="F25" s="7">
        <f t="shared" si="0"/>
        <v>105</v>
      </c>
      <c r="G25" s="134">
        <v>21.6</v>
      </c>
      <c r="H25" s="136">
        <f t="shared" si="1"/>
        <v>83.4</v>
      </c>
      <c r="I25" s="1"/>
    </row>
    <row r="26" spans="2:20" ht="22.05" customHeight="1">
      <c r="C26" s="146"/>
    </row>
    <row r="27" spans="2:20" ht="22.05" customHeight="1">
      <c r="C27" s="146"/>
      <c r="T27" s="81" t="s">
        <v>666</v>
      </c>
    </row>
    <row r="28" spans="2:20" ht="22.05" customHeight="1">
      <c r="B28" s="3" t="s">
        <v>537</v>
      </c>
      <c r="C28" s="145" t="s">
        <v>527</v>
      </c>
      <c r="D28" s="3">
        <v>41</v>
      </c>
      <c r="E28" s="3">
        <v>42</v>
      </c>
      <c r="F28" s="7">
        <f t="shared" ref="F28:F30" si="2">D28+E28</f>
        <v>83</v>
      </c>
      <c r="G28" s="134"/>
      <c r="H28" s="136">
        <f t="shared" ref="H28:H30" si="3">F28-G28</f>
        <v>83</v>
      </c>
    </row>
    <row r="29" spans="2:20" ht="22.05" customHeight="1">
      <c r="B29" s="20" t="s">
        <v>48</v>
      </c>
      <c r="C29" s="147" t="s">
        <v>667</v>
      </c>
      <c r="D29" s="7"/>
      <c r="E29" s="7"/>
      <c r="F29" s="7">
        <f t="shared" si="2"/>
        <v>0</v>
      </c>
      <c r="G29" s="133"/>
      <c r="H29" s="136">
        <f t="shared" si="3"/>
        <v>0</v>
      </c>
    </row>
    <row r="30" spans="2:20" ht="22.05" customHeight="1">
      <c r="B30" s="3" t="s">
        <v>371</v>
      </c>
      <c r="C30" s="147" t="s">
        <v>667</v>
      </c>
      <c r="D30" s="3"/>
      <c r="E30" s="3"/>
      <c r="F30" s="7">
        <f t="shared" si="2"/>
        <v>0</v>
      </c>
      <c r="G30" s="133"/>
      <c r="H30" s="136">
        <f t="shared" si="3"/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AF4B-9484-4EC3-871D-175712C66FAC}">
  <dimension ref="B1:I39"/>
  <sheetViews>
    <sheetView zoomScale="85" zoomScaleNormal="85" workbookViewId="0">
      <selection activeCell="L37" sqref="L37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2" width="10.69921875" style="81" customWidth="1"/>
    <col min="13" max="16384" width="8.09765625" style="81"/>
  </cols>
  <sheetData>
    <row r="1" spans="2:9" ht="21.6">
      <c r="B1" s="23" t="s">
        <v>659</v>
      </c>
      <c r="C1" s="1"/>
      <c r="D1" s="2"/>
      <c r="E1" s="2"/>
      <c r="F1" s="2"/>
      <c r="G1" s="131"/>
      <c r="H1" s="131"/>
      <c r="I1" s="1"/>
    </row>
    <row r="2" spans="2:9" ht="19.2">
      <c r="B2" s="22" t="s">
        <v>627</v>
      </c>
      <c r="C2" s="1"/>
      <c r="D2" s="2"/>
      <c r="E2" s="2"/>
      <c r="F2" s="2"/>
      <c r="G2" s="131"/>
      <c r="H2" s="131"/>
      <c r="I2" s="1"/>
    </row>
    <row r="3" spans="2:9" ht="22.05" customHeight="1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30"/>
    </row>
    <row r="4" spans="2:9" ht="22.05" customHeight="1">
      <c r="B4" s="3" t="s">
        <v>608</v>
      </c>
      <c r="C4" s="144" t="s">
        <v>631</v>
      </c>
      <c r="D4" s="7">
        <v>47</v>
      </c>
      <c r="E4" s="7">
        <v>45</v>
      </c>
      <c r="F4" s="7">
        <f t="shared" ref="F4:F34" si="0">D4+E4</f>
        <v>92</v>
      </c>
      <c r="G4" s="133">
        <v>20.399999999999999</v>
      </c>
      <c r="H4" s="136">
        <f t="shared" ref="H4:H34" si="1">F4-G4</f>
        <v>71.599999999999994</v>
      </c>
      <c r="I4" s="129"/>
    </row>
    <row r="5" spans="2:9" ht="22.05" customHeight="1">
      <c r="B5" s="3" t="s">
        <v>607</v>
      </c>
      <c r="C5" s="144" t="s">
        <v>529</v>
      </c>
      <c r="D5" s="3">
        <v>47</v>
      </c>
      <c r="E5" s="3">
        <v>43</v>
      </c>
      <c r="F5" s="7">
        <f t="shared" si="0"/>
        <v>90</v>
      </c>
      <c r="G5" s="134">
        <v>18</v>
      </c>
      <c r="H5" s="136">
        <f t="shared" si="1"/>
        <v>72</v>
      </c>
      <c r="I5" s="129"/>
    </row>
    <row r="6" spans="2:9" ht="22.05" customHeight="1">
      <c r="B6" s="3" t="s">
        <v>606</v>
      </c>
      <c r="C6" s="144" t="s">
        <v>569</v>
      </c>
      <c r="D6" s="3">
        <v>56</v>
      </c>
      <c r="E6" s="3">
        <v>53</v>
      </c>
      <c r="F6" s="7">
        <f t="shared" si="0"/>
        <v>109</v>
      </c>
      <c r="G6" s="133">
        <v>36</v>
      </c>
      <c r="H6" s="136">
        <f t="shared" si="1"/>
        <v>73</v>
      </c>
      <c r="I6" s="129"/>
    </row>
    <row r="7" spans="2:9" ht="22.05" customHeight="1">
      <c r="B7" s="3" t="s">
        <v>605</v>
      </c>
      <c r="C7" s="144" t="s">
        <v>640</v>
      </c>
      <c r="D7" s="3">
        <v>51</v>
      </c>
      <c r="E7" s="3">
        <v>49</v>
      </c>
      <c r="F7" s="7">
        <f t="shared" si="0"/>
        <v>100</v>
      </c>
      <c r="G7" s="134">
        <v>26.4</v>
      </c>
      <c r="H7" s="136">
        <f t="shared" si="1"/>
        <v>73.599999999999994</v>
      </c>
      <c r="I7" s="129"/>
    </row>
    <row r="8" spans="2:9" ht="22.05" customHeight="1">
      <c r="B8" s="3" t="s">
        <v>603</v>
      </c>
      <c r="C8" s="144" t="s">
        <v>634</v>
      </c>
      <c r="D8" s="3">
        <v>46</v>
      </c>
      <c r="E8" s="3">
        <v>47</v>
      </c>
      <c r="F8" s="7">
        <f t="shared" si="0"/>
        <v>93</v>
      </c>
      <c r="G8" s="134">
        <v>19.2</v>
      </c>
      <c r="H8" s="136">
        <f t="shared" si="1"/>
        <v>73.8</v>
      </c>
      <c r="I8" s="79"/>
    </row>
    <row r="9" spans="2:9" ht="22.05" customHeight="1">
      <c r="B9" s="3" t="s">
        <v>602</v>
      </c>
      <c r="C9" s="144" t="s">
        <v>567</v>
      </c>
      <c r="D9" s="3">
        <v>49</v>
      </c>
      <c r="E9" s="3">
        <v>50</v>
      </c>
      <c r="F9" s="7">
        <f t="shared" si="0"/>
        <v>99</v>
      </c>
      <c r="G9" s="133">
        <v>25.2</v>
      </c>
      <c r="H9" s="136">
        <f t="shared" si="1"/>
        <v>73.8</v>
      </c>
      <c r="I9" s="1"/>
    </row>
    <row r="10" spans="2:9" ht="22.05" customHeight="1">
      <c r="B10" s="3" t="s">
        <v>601</v>
      </c>
      <c r="C10" s="144" t="s">
        <v>629</v>
      </c>
      <c r="D10" s="3">
        <v>45</v>
      </c>
      <c r="E10" s="3">
        <v>47</v>
      </c>
      <c r="F10" s="7">
        <f t="shared" si="0"/>
        <v>92</v>
      </c>
      <c r="G10" s="133">
        <v>18</v>
      </c>
      <c r="H10" s="136">
        <f t="shared" si="1"/>
        <v>74</v>
      </c>
      <c r="I10" s="1"/>
    </row>
    <row r="11" spans="2:9" ht="22.05" customHeight="1">
      <c r="B11" s="3" t="s">
        <v>599</v>
      </c>
      <c r="C11" s="144" t="s">
        <v>568</v>
      </c>
      <c r="D11" s="3">
        <v>45</v>
      </c>
      <c r="E11" s="3">
        <v>43</v>
      </c>
      <c r="F11" s="7">
        <f t="shared" si="0"/>
        <v>88</v>
      </c>
      <c r="G11" s="134">
        <v>13.2</v>
      </c>
      <c r="H11" s="136">
        <f t="shared" si="1"/>
        <v>74.8</v>
      </c>
      <c r="I11" s="1"/>
    </row>
    <row r="12" spans="2:9" ht="22.05" customHeight="1">
      <c r="B12" s="3" t="s">
        <v>598</v>
      </c>
      <c r="C12" s="144" t="s">
        <v>557</v>
      </c>
      <c r="D12" s="3">
        <v>52</v>
      </c>
      <c r="E12" s="3">
        <v>54</v>
      </c>
      <c r="F12" s="7">
        <f t="shared" si="0"/>
        <v>106</v>
      </c>
      <c r="G12" s="133">
        <v>31.2</v>
      </c>
      <c r="H12" s="136">
        <f t="shared" si="1"/>
        <v>74.8</v>
      </c>
      <c r="I12" s="1"/>
    </row>
    <row r="13" spans="2:9" ht="22.05" customHeight="1">
      <c r="B13" s="3" t="s">
        <v>597</v>
      </c>
      <c r="C13" s="144" t="s">
        <v>630</v>
      </c>
      <c r="D13" s="3">
        <v>42</v>
      </c>
      <c r="E13" s="3">
        <v>45</v>
      </c>
      <c r="F13" s="7">
        <f t="shared" si="0"/>
        <v>87</v>
      </c>
      <c r="G13" s="134">
        <v>12</v>
      </c>
      <c r="H13" s="136">
        <f t="shared" si="1"/>
        <v>75</v>
      </c>
      <c r="I13" s="2"/>
    </row>
    <row r="14" spans="2:9" ht="22.05" customHeight="1">
      <c r="B14" s="3" t="s">
        <v>596</v>
      </c>
      <c r="C14" s="144" t="s">
        <v>554</v>
      </c>
      <c r="D14" s="3">
        <v>48</v>
      </c>
      <c r="E14" s="3">
        <v>43</v>
      </c>
      <c r="F14" s="7">
        <f t="shared" si="0"/>
        <v>91</v>
      </c>
      <c r="G14" s="134">
        <v>15.6</v>
      </c>
      <c r="H14" s="136">
        <f t="shared" si="1"/>
        <v>75.400000000000006</v>
      </c>
      <c r="I14" s="1"/>
    </row>
    <row r="15" spans="2:9" ht="22.05" customHeight="1">
      <c r="B15" s="3" t="s">
        <v>595</v>
      </c>
      <c r="C15" s="144" t="s">
        <v>635</v>
      </c>
      <c r="D15" s="3">
        <v>50</v>
      </c>
      <c r="E15" s="3">
        <v>47</v>
      </c>
      <c r="F15" s="7">
        <f t="shared" si="0"/>
        <v>97</v>
      </c>
      <c r="G15" s="134">
        <v>21.6</v>
      </c>
      <c r="H15" s="136">
        <f t="shared" si="1"/>
        <v>75.400000000000006</v>
      </c>
      <c r="I15" s="1"/>
    </row>
    <row r="16" spans="2:9" ht="22.05" customHeight="1">
      <c r="B16" s="3" t="s">
        <v>593</v>
      </c>
      <c r="C16" s="144" t="s">
        <v>633</v>
      </c>
      <c r="D16" s="3">
        <v>54</v>
      </c>
      <c r="E16" s="3">
        <v>55</v>
      </c>
      <c r="F16" s="7">
        <f t="shared" si="0"/>
        <v>109</v>
      </c>
      <c r="G16" s="133">
        <v>33.6</v>
      </c>
      <c r="H16" s="136">
        <f t="shared" si="1"/>
        <v>75.400000000000006</v>
      </c>
      <c r="I16" s="2"/>
    </row>
    <row r="17" spans="2:9" ht="22.05" customHeight="1">
      <c r="B17" s="3" t="s">
        <v>592</v>
      </c>
      <c r="C17" s="144" t="s">
        <v>563</v>
      </c>
      <c r="D17" s="3">
        <v>51</v>
      </c>
      <c r="E17" s="3">
        <v>45</v>
      </c>
      <c r="F17" s="7">
        <f t="shared" si="0"/>
        <v>96</v>
      </c>
      <c r="G17" s="134">
        <v>20.399999999999999</v>
      </c>
      <c r="H17" s="136">
        <f t="shared" si="1"/>
        <v>75.599999999999994</v>
      </c>
      <c r="I17" s="2"/>
    </row>
    <row r="18" spans="2:9" ht="22.05" customHeight="1">
      <c r="B18" s="3" t="s">
        <v>477</v>
      </c>
      <c r="C18" s="144" t="s">
        <v>527</v>
      </c>
      <c r="D18" s="3">
        <v>37</v>
      </c>
      <c r="E18" s="3">
        <v>46</v>
      </c>
      <c r="F18" s="7">
        <f t="shared" si="0"/>
        <v>83</v>
      </c>
      <c r="G18" s="134">
        <v>7.2</v>
      </c>
      <c r="H18" s="136">
        <f t="shared" si="1"/>
        <v>75.8</v>
      </c>
      <c r="I18" s="1"/>
    </row>
    <row r="19" spans="2:9" ht="22.05" customHeight="1">
      <c r="B19" s="3" t="s">
        <v>590</v>
      </c>
      <c r="C19" s="144" t="s">
        <v>555</v>
      </c>
      <c r="D19" s="3">
        <v>46</v>
      </c>
      <c r="E19" s="3">
        <v>48</v>
      </c>
      <c r="F19" s="7">
        <f t="shared" si="0"/>
        <v>94</v>
      </c>
      <c r="G19" s="134">
        <v>18</v>
      </c>
      <c r="H19" s="136">
        <f t="shared" si="1"/>
        <v>76</v>
      </c>
      <c r="I19" s="1"/>
    </row>
    <row r="20" spans="2:9" ht="22.05" customHeight="1">
      <c r="B20" s="3" t="s">
        <v>589</v>
      </c>
      <c r="C20" s="144" t="s">
        <v>536</v>
      </c>
      <c r="D20" s="3">
        <v>56</v>
      </c>
      <c r="E20" s="3">
        <v>55</v>
      </c>
      <c r="F20" s="7">
        <f t="shared" si="0"/>
        <v>111</v>
      </c>
      <c r="G20" s="133">
        <v>34.799999999999997</v>
      </c>
      <c r="H20" s="136">
        <f t="shared" si="1"/>
        <v>76.2</v>
      </c>
      <c r="I20" s="1"/>
    </row>
    <row r="21" spans="2:9" ht="22.05" customHeight="1">
      <c r="B21" s="3" t="s">
        <v>588</v>
      </c>
      <c r="C21" s="144" t="s">
        <v>637</v>
      </c>
      <c r="D21" s="3">
        <v>46</v>
      </c>
      <c r="E21" s="3">
        <v>47</v>
      </c>
      <c r="F21" s="7">
        <f t="shared" si="0"/>
        <v>93</v>
      </c>
      <c r="G21" s="134">
        <v>15.6</v>
      </c>
      <c r="H21" s="136">
        <f t="shared" si="1"/>
        <v>77.400000000000006</v>
      </c>
      <c r="I21" s="1"/>
    </row>
    <row r="22" spans="2:9" ht="22.05" customHeight="1">
      <c r="B22" s="3" t="s">
        <v>586</v>
      </c>
      <c r="C22" s="144" t="s">
        <v>553</v>
      </c>
      <c r="D22" s="3">
        <v>48</v>
      </c>
      <c r="E22" s="3">
        <v>51</v>
      </c>
      <c r="F22" s="7">
        <f t="shared" si="0"/>
        <v>99</v>
      </c>
      <c r="G22" s="134">
        <v>21.6</v>
      </c>
      <c r="H22" s="136">
        <f t="shared" si="1"/>
        <v>77.400000000000006</v>
      </c>
      <c r="I22" s="1"/>
    </row>
    <row r="23" spans="2:9" ht="22.05" customHeight="1">
      <c r="B23" s="3" t="s">
        <v>585</v>
      </c>
      <c r="C23" s="144" t="s">
        <v>564</v>
      </c>
      <c r="D23" s="3">
        <v>51</v>
      </c>
      <c r="E23" s="3">
        <v>53</v>
      </c>
      <c r="F23" s="7">
        <f t="shared" si="0"/>
        <v>104</v>
      </c>
      <c r="G23" s="134">
        <v>26.4</v>
      </c>
      <c r="H23" s="136">
        <f t="shared" si="1"/>
        <v>77.599999999999994</v>
      </c>
      <c r="I23" s="1"/>
    </row>
    <row r="24" spans="2:9" ht="22.05" customHeight="1">
      <c r="B24" s="3" t="s">
        <v>583</v>
      </c>
      <c r="C24" s="144" t="s">
        <v>543</v>
      </c>
      <c r="D24" s="3">
        <v>55</v>
      </c>
      <c r="E24" s="3">
        <v>58</v>
      </c>
      <c r="F24" s="7">
        <f t="shared" si="0"/>
        <v>113</v>
      </c>
      <c r="G24" s="134">
        <v>34.799999999999997</v>
      </c>
      <c r="H24" s="136">
        <f t="shared" si="1"/>
        <v>78.2</v>
      </c>
      <c r="I24" s="2"/>
    </row>
    <row r="25" spans="2:9" ht="22.05" customHeight="1">
      <c r="B25" s="3" t="s">
        <v>615</v>
      </c>
      <c r="C25" s="144" t="s">
        <v>658</v>
      </c>
      <c r="D25" s="3">
        <v>50</v>
      </c>
      <c r="E25" s="3">
        <v>56</v>
      </c>
      <c r="F25" s="7">
        <f t="shared" si="0"/>
        <v>106</v>
      </c>
      <c r="G25" s="134">
        <v>27.6</v>
      </c>
      <c r="H25" s="136">
        <f t="shared" si="1"/>
        <v>78.400000000000006</v>
      </c>
      <c r="I25" s="1"/>
    </row>
    <row r="26" spans="2:9" ht="22.05" customHeight="1">
      <c r="B26" s="3" t="s">
        <v>616</v>
      </c>
      <c r="C26" s="144" t="s">
        <v>549</v>
      </c>
      <c r="D26" s="3">
        <v>44</v>
      </c>
      <c r="E26" s="3">
        <v>49</v>
      </c>
      <c r="F26" s="7">
        <f t="shared" si="0"/>
        <v>93</v>
      </c>
      <c r="G26" s="134">
        <v>14.4</v>
      </c>
      <c r="H26" s="136">
        <f t="shared" si="1"/>
        <v>78.599999999999994</v>
      </c>
      <c r="I26" s="1"/>
    </row>
    <row r="27" spans="2:9" ht="22.05" customHeight="1">
      <c r="B27" s="3" t="s">
        <v>617</v>
      </c>
      <c r="C27" s="144" t="s">
        <v>556</v>
      </c>
      <c r="D27" s="3">
        <v>59</v>
      </c>
      <c r="E27" s="3">
        <v>56</v>
      </c>
      <c r="F27" s="7">
        <f t="shared" si="0"/>
        <v>115</v>
      </c>
      <c r="G27" s="134">
        <v>36</v>
      </c>
      <c r="H27" s="136">
        <f t="shared" si="1"/>
        <v>79</v>
      </c>
      <c r="I27" s="1"/>
    </row>
    <row r="28" spans="2:9" ht="22.05" customHeight="1">
      <c r="B28" s="3" t="s">
        <v>618</v>
      </c>
      <c r="C28" s="144" t="s">
        <v>657</v>
      </c>
      <c r="D28" s="3">
        <v>52</v>
      </c>
      <c r="E28" s="3">
        <v>50</v>
      </c>
      <c r="F28" s="7">
        <f t="shared" si="0"/>
        <v>102</v>
      </c>
      <c r="G28" s="134">
        <v>22.8</v>
      </c>
      <c r="H28" s="136">
        <f t="shared" si="1"/>
        <v>79.2</v>
      </c>
      <c r="I28" s="1"/>
    </row>
    <row r="29" spans="2:9" ht="22.05" customHeight="1">
      <c r="B29" s="3" t="s">
        <v>619</v>
      </c>
      <c r="C29" s="144" t="s">
        <v>545</v>
      </c>
      <c r="D29" s="3">
        <v>54</v>
      </c>
      <c r="E29" s="3">
        <v>48</v>
      </c>
      <c r="F29" s="7">
        <f t="shared" si="0"/>
        <v>102</v>
      </c>
      <c r="G29" s="134">
        <v>22.8</v>
      </c>
      <c r="H29" s="136">
        <f t="shared" si="1"/>
        <v>79.2</v>
      </c>
      <c r="I29" s="1"/>
    </row>
    <row r="30" spans="2:9" ht="22.05" customHeight="1">
      <c r="B30" s="3" t="s">
        <v>620</v>
      </c>
      <c r="C30" s="144" t="s">
        <v>570</v>
      </c>
      <c r="D30" s="3">
        <v>52</v>
      </c>
      <c r="E30" s="3">
        <v>43</v>
      </c>
      <c r="F30" s="7">
        <f t="shared" si="0"/>
        <v>95</v>
      </c>
      <c r="G30" s="134">
        <v>15.6</v>
      </c>
      <c r="H30" s="136">
        <f t="shared" si="1"/>
        <v>79.400000000000006</v>
      </c>
    </row>
    <row r="31" spans="2:9" ht="22.05" customHeight="1">
      <c r="B31" s="3" t="s">
        <v>621</v>
      </c>
      <c r="C31" s="144" t="s">
        <v>636</v>
      </c>
      <c r="D31" s="3">
        <v>62</v>
      </c>
      <c r="E31" s="3">
        <v>53</v>
      </c>
      <c r="F31" s="7">
        <f t="shared" si="0"/>
        <v>115</v>
      </c>
      <c r="G31" s="134">
        <v>34.799999999999997</v>
      </c>
      <c r="H31" s="136">
        <f t="shared" si="1"/>
        <v>80.2</v>
      </c>
    </row>
    <row r="32" spans="2:9" ht="22.05" customHeight="1">
      <c r="B32" s="3" t="s">
        <v>622</v>
      </c>
      <c r="C32" s="144" t="s">
        <v>566</v>
      </c>
      <c r="D32" s="3">
        <v>52</v>
      </c>
      <c r="E32" s="3">
        <v>51</v>
      </c>
      <c r="F32" s="7">
        <f t="shared" si="0"/>
        <v>103</v>
      </c>
      <c r="G32" s="134">
        <v>21.6</v>
      </c>
      <c r="H32" s="136">
        <f t="shared" si="1"/>
        <v>81.400000000000006</v>
      </c>
    </row>
    <row r="33" spans="2:8" ht="22.05" customHeight="1">
      <c r="B33" s="3" t="s">
        <v>623</v>
      </c>
      <c r="C33" s="144" t="s">
        <v>559</v>
      </c>
      <c r="D33" s="3">
        <v>52</v>
      </c>
      <c r="E33" s="3">
        <v>51</v>
      </c>
      <c r="F33" s="7">
        <f t="shared" si="0"/>
        <v>103</v>
      </c>
      <c r="G33" s="134">
        <v>21.6</v>
      </c>
      <c r="H33" s="136">
        <f t="shared" si="1"/>
        <v>81.400000000000006</v>
      </c>
    </row>
    <row r="34" spans="2:8" ht="22.05" customHeight="1">
      <c r="B34" s="3" t="s">
        <v>624</v>
      </c>
      <c r="C34" s="144" t="s">
        <v>638</v>
      </c>
      <c r="D34" s="3">
        <v>57</v>
      </c>
      <c r="E34" s="3">
        <v>65</v>
      </c>
      <c r="F34" s="7">
        <f t="shared" si="0"/>
        <v>122</v>
      </c>
      <c r="G34" s="134">
        <v>37.200000000000003</v>
      </c>
      <c r="H34" s="136">
        <f t="shared" si="1"/>
        <v>84.8</v>
      </c>
    </row>
    <row r="35" spans="2:8" ht="22.05" customHeight="1">
      <c r="C35" s="142"/>
    </row>
    <row r="36" spans="2:8" ht="22.05" customHeight="1">
      <c r="C36" s="142"/>
    </row>
    <row r="37" spans="2:8" ht="22.05" customHeight="1">
      <c r="B37" s="3" t="s">
        <v>537</v>
      </c>
      <c r="C37" s="144" t="s">
        <v>527</v>
      </c>
      <c r="D37" s="3">
        <v>37</v>
      </c>
      <c r="E37" s="3">
        <v>46</v>
      </c>
      <c r="F37" s="7">
        <f t="shared" ref="F37:F39" si="2">D37+E37</f>
        <v>83</v>
      </c>
      <c r="G37" s="134"/>
      <c r="H37" s="136">
        <f t="shared" ref="H37:H39" si="3">F37-G37</f>
        <v>83</v>
      </c>
    </row>
    <row r="38" spans="2:8" ht="22.05" customHeight="1">
      <c r="B38" s="20" t="s">
        <v>48</v>
      </c>
      <c r="C38" s="143"/>
      <c r="D38" s="7"/>
      <c r="E38" s="7"/>
      <c r="F38" s="7">
        <f t="shared" si="2"/>
        <v>0</v>
      </c>
      <c r="G38" s="133"/>
      <c r="H38" s="136">
        <f t="shared" si="3"/>
        <v>0</v>
      </c>
    </row>
    <row r="39" spans="2:8" ht="22.05" customHeight="1">
      <c r="B39" s="3" t="s">
        <v>371</v>
      </c>
      <c r="C39" s="143"/>
      <c r="D39" s="3"/>
      <c r="E39" s="3"/>
      <c r="F39" s="7">
        <f t="shared" si="2"/>
        <v>0</v>
      </c>
      <c r="G39" s="133"/>
      <c r="H39" s="136">
        <f t="shared" si="3"/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67479-1AEE-43ED-8684-63AE757AA186}">
  <dimension ref="B1:I48"/>
  <sheetViews>
    <sheetView zoomScale="85" zoomScaleNormal="85" workbookViewId="0">
      <selection activeCell="W14" sqref="W14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6384" width="8.09765625" style="81"/>
  </cols>
  <sheetData>
    <row r="1" spans="2:9" ht="21.6">
      <c r="B1" s="23" t="s">
        <v>651</v>
      </c>
      <c r="C1" s="1"/>
      <c r="D1" s="2"/>
      <c r="E1" s="2"/>
      <c r="F1" s="2"/>
      <c r="G1" s="131"/>
      <c r="H1" s="131"/>
      <c r="I1" s="1"/>
    </row>
    <row r="2" spans="2:9" ht="19.2">
      <c r="B2" s="22" t="s">
        <v>625</v>
      </c>
      <c r="C2" s="1"/>
      <c r="D2" s="2"/>
      <c r="E2" s="2"/>
      <c r="F2" s="2"/>
      <c r="G2" s="131"/>
      <c r="H2" s="131"/>
      <c r="I2" s="1"/>
    </row>
    <row r="3" spans="2:9" ht="22.05" customHeight="1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30"/>
    </row>
    <row r="4" spans="2:9" ht="22.05" customHeight="1">
      <c r="B4" s="3" t="s">
        <v>608</v>
      </c>
      <c r="C4" s="140" t="s">
        <v>529</v>
      </c>
      <c r="D4" s="7">
        <v>41</v>
      </c>
      <c r="E4" s="7">
        <v>47</v>
      </c>
      <c r="F4" s="7">
        <f t="shared" ref="F4:F41" si="0">D4+E4</f>
        <v>88</v>
      </c>
      <c r="G4" s="133">
        <v>15.6</v>
      </c>
      <c r="H4" s="136">
        <f t="shared" ref="H4:H41" si="1">F4-G4</f>
        <v>72.400000000000006</v>
      </c>
      <c r="I4" s="129"/>
    </row>
    <row r="5" spans="2:9" ht="22.05" customHeight="1">
      <c r="B5" s="3" t="s">
        <v>607</v>
      </c>
      <c r="C5" s="140" t="s">
        <v>655</v>
      </c>
      <c r="D5" s="3">
        <v>43</v>
      </c>
      <c r="E5" s="3">
        <v>51</v>
      </c>
      <c r="F5" s="7">
        <f t="shared" si="0"/>
        <v>94</v>
      </c>
      <c r="G5" s="134">
        <v>21.6</v>
      </c>
      <c r="H5" s="136">
        <f t="shared" si="1"/>
        <v>72.400000000000006</v>
      </c>
      <c r="I5" s="129"/>
    </row>
    <row r="6" spans="2:9" ht="22.05" customHeight="1">
      <c r="B6" s="3" t="s">
        <v>606</v>
      </c>
      <c r="C6" s="140" t="s">
        <v>635</v>
      </c>
      <c r="D6" s="3">
        <v>49</v>
      </c>
      <c r="E6" s="3">
        <v>45</v>
      </c>
      <c r="F6" s="7">
        <f t="shared" si="0"/>
        <v>94</v>
      </c>
      <c r="G6" s="133">
        <v>20.399999999999999</v>
      </c>
      <c r="H6" s="136">
        <f t="shared" si="1"/>
        <v>73.599999999999994</v>
      </c>
      <c r="I6" s="129"/>
    </row>
    <row r="7" spans="2:9" ht="22.05" customHeight="1">
      <c r="B7" s="3" t="s">
        <v>605</v>
      </c>
      <c r="C7" s="140" t="s">
        <v>654</v>
      </c>
      <c r="D7" s="3">
        <v>42</v>
      </c>
      <c r="E7" s="3">
        <v>39</v>
      </c>
      <c r="F7" s="7">
        <f t="shared" si="0"/>
        <v>81</v>
      </c>
      <c r="G7" s="134">
        <v>7.2</v>
      </c>
      <c r="H7" s="136">
        <f t="shared" si="1"/>
        <v>73.8</v>
      </c>
      <c r="I7" s="129"/>
    </row>
    <row r="8" spans="2:9" ht="22.05" customHeight="1">
      <c r="B8" s="3" t="s">
        <v>603</v>
      </c>
      <c r="C8" s="140" t="s">
        <v>554</v>
      </c>
      <c r="D8" s="3">
        <v>48</v>
      </c>
      <c r="E8" s="3">
        <v>44</v>
      </c>
      <c r="F8" s="7">
        <f t="shared" si="0"/>
        <v>92</v>
      </c>
      <c r="G8" s="134">
        <v>18</v>
      </c>
      <c r="H8" s="136">
        <f t="shared" si="1"/>
        <v>74</v>
      </c>
      <c r="I8" s="79"/>
    </row>
    <row r="9" spans="2:9" ht="22.05" customHeight="1">
      <c r="B9" s="3" t="s">
        <v>602</v>
      </c>
      <c r="C9" s="140" t="s">
        <v>567</v>
      </c>
      <c r="D9" s="3">
        <v>47</v>
      </c>
      <c r="E9" s="3">
        <v>43</v>
      </c>
      <c r="F9" s="7">
        <f t="shared" si="0"/>
        <v>90</v>
      </c>
      <c r="G9" s="133">
        <v>15.6</v>
      </c>
      <c r="H9" s="136">
        <f t="shared" si="1"/>
        <v>74.400000000000006</v>
      </c>
      <c r="I9" s="1"/>
    </row>
    <row r="10" spans="2:9" ht="22.05" customHeight="1">
      <c r="B10" s="3" t="s">
        <v>601</v>
      </c>
      <c r="C10" s="140" t="s">
        <v>657</v>
      </c>
      <c r="D10" s="3">
        <v>50</v>
      </c>
      <c r="E10" s="3">
        <v>54</v>
      </c>
      <c r="F10" s="7">
        <f t="shared" si="0"/>
        <v>104</v>
      </c>
      <c r="G10" s="133">
        <v>28.8</v>
      </c>
      <c r="H10" s="136">
        <f t="shared" si="1"/>
        <v>75.2</v>
      </c>
      <c r="I10" s="1"/>
    </row>
    <row r="11" spans="2:9" ht="22.05" customHeight="1">
      <c r="B11" s="3" t="s">
        <v>599</v>
      </c>
      <c r="C11" s="140" t="s">
        <v>527</v>
      </c>
      <c r="D11" s="3">
        <v>39</v>
      </c>
      <c r="E11" s="3">
        <v>46</v>
      </c>
      <c r="F11" s="7">
        <f t="shared" si="0"/>
        <v>85</v>
      </c>
      <c r="G11" s="134">
        <v>9.6</v>
      </c>
      <c r="H11" s="136">
        <f t="shared" si="1"/>
        <v>75.400000000000006</v>
      </c>
      <c r="I11" s="1"/>
    </row>
    <row r="12" spans="2:9" ht="22.05" customHeight="1">
      <c r="B12" s="3" t="s">
        <v>598</v>
      </c>
      <c r="C12" s="140" t="s">
        <v>536</v>
      </c>
      <c r="D12" s="3">
        <v>51</v>
      </c>
      <c r="E12" s="3">
        <v>46</v>
      </c>
      <c r="F12" s="7">
        <f t="shared" si="0"/>
        <v>97</v>
      </c>
      <c r="G12" s="133">
        <v>21.6</v>
      </c>
      <c r="H12" s="136">
        <f t="shared" si="1"/>
        <v>75.400000000000006</v>
      </c>
      <c r="I12" s="1"/>
    </row>
    <row r="13" spans="2:9" ht="22.05" customHeight="1">
      <c r="B13" s="3" t="s">
        <v>597</v>
      </c>
      <c r="C13" s="140" t="s">
        <v>560</v>
      </c>
      <c r="D13" s="3">
        <v>39</v>
      </c>
      <c r="E13" s="3">
        <v>44</v>
      </c>
      <c r="F13" s="7">
        <f t="shared" si="0"/>
        <v>83</v>
      </c>
      <c r="G13" s="134">
        <v>7.2</v>
      </c>
      <c r="H13" s="136">
        <f t="shared" si="1"/>
        <v>75.8</v>
      </c>
      <c r="I13" s="2"/>
    </row>
    <row r="14" spans="2:9" ht="22.05" customHeight="1">
      <c r="B14" s="3" t="s">
        <v>596</v>
      </c>
      <c r="C14" s="140" t="s">
        <v>549</v>
      </c>
      <c r="D14" s="3">
        <v>45</v>
      </c>
      <c r="E14" s="3">
        <v>55</v>
      </c>
      <c r="F14" s="7">
        <f t="shared" si="0"/>
        <v>100</v>
      </c>
      <c r="G14" s="134">
        <v>24</v>
      </c>
      <c r="H14" s="136">
        <f t="shared" si="1"/>
        <v>76</v>
      </c>
      <c r="I14" s="1"/>
    </row>
    <row r="15" spans="2:9" ht="22.05" customHeight="1">
      <c r="B15" s="3" t="s">
        <v>595</v>
      </c>
      <c r="C15" s="140" t="s">
        <v>637</v>
      </c>
      <c r="D15" s="3">
        <v>39</v>
      </c>
      <c r="E15" s="3">
        <v>47</v>
      </c>
      <c r="F15" s="7">
        <f t="shared" si="0"/>
        <v>86</v>
      </c>
      <c r="G15" s="134">
        <v>9.6</v>
      </c>
      <c r="H15" s="136">
        <f t="shared" si="1"/>
        <v>76.400000000000006</v>
      </c>
      <c r="I15" s="1"/>
    </row>
    <row r="16" spans="2:9" ht="22.05" customHeight="1">
      <c r="B16" s="3" t="s">
        <v>593</v>
      </c>
      <c r="C16" s="140" t="s">
        <v>630</v>
      </c>
      <c r="D16" s="3">
        <v>42</v>
      </c>
      <c r="E16" s="3">
        <v>50</v>
      </c>
      <c r="F16" s="7">
        <f t="shared" si="0"/>
        <v>92</v>
      </c>
      <c r="G16" s="133">
        <v>15.6</v>
      </c>
      <c r="H16" s="136">
        <f t="shared" si="1"/>
        <v>76.400000000000006</v>
      </c>
      <c r="I16" s="2"/>
    </row>
    <row r="17" spans="2:9" ht="22.05" customHeight="1">
      <c r="B17" s="3" t="s">
        <v>592</v>
      </c>
      <c r="C17" s="140" t="s">
        <v>555</v>
      </c>
      <c r="D17" s="3">
        <v>47</v>
      </c>
      <c r="E17" s="3">
        <v>51</v>
      </c>
      <c r="F17" s="7">
        <f t="shared" si="0"/>
        <v>98</v>
      </c>
      <c r="G17" s="134">
        <v>21.6</v>
      </c>
      <c r="H17" s="136">
        <f t="shared" si="1"/>
        <v>76.400000000000006</v>
      </c>
      <c r="I17" s="2"/>
    </row>
    <row r="18" spans="2:9" ht="22.05" customHeight="1">
      <c r="B18" s="3" t="s">
        <v>477</v>
      </c>
      <c r="C18" s="140" t="s">
        <v>569</v>
      </c>
      <c r="D18" s="3">
        <v>45</v>
      </c>
      <c r="E18" s="3">
        <v>46</v>
      </c>
      <c r="F18" s="7">
        <f t="shared" si="0"/>
        <v>91</v>
      </c>
      <c r="G18" s="134">
        <v>14.4</v>
      </c>
      <c r="H18" s="136">
        <f t="shared" si="1"/>
        <v>76.599999999999994</v>
      </c>
      <c r="I18" s="1"/>
    </row>
    <row r="19" spans="2:9" ht="22.05" customHeight="1">
      <c r="B19" s="3" t="s">
        <v>590</v>
      </c>
      <c r="C19" s="140" t="s">
        <v>553</v>
      </c>
      <c r="D19" s="3">
        <v>45</v>
      </c>
      <c r="E19" s="3">
        <v>52</v>
      </c>
      <c r="F19" s="7">
        <f t="shared" si="0"/>
        <v>97</v>
      </c>
      <c r="G19" s="134">
        <v>20.399999999999999</v>
      </c>
      <c r="H19" s="136">
        <f t="shared" si="1"/>
        <v>76.599999999999994</v>
      </c>
      <c r="I19" s="1"/>
    </row>
    <row r="20" spans="2:9" ht="22.05" customHeight="1">
      <c r="B20" s="3" t="s">
        <v>589</v>
      </c>
      <c r="C20" s="140" t="s">
        <v>558</v>
      </c>
      <c r="D20" s="3">
        <v>42</v>
      </c>
      <c r="E20" s="3">
        <v>48</v>
      </c>
      <c r="F20" s="7">
        <f t="shared" si="0"/>
        <v>90</v>
      </c>
      <c r="G20" s="133">
        <v>13.2</v>
      </c>
      <c r="H20" s="136">
        <f t="shared" si="1"/>
        <v>76.8</v>
      </c>
      <c r="I20" s="1"/>
    </row>
    <row r="21" spans="2:9" ht="22.05" customHeight="1">
      <c r="B21" s="3" t="s">
        <v>588</v>
      </c>
      <c r="C21" s="140" t="s">
        <v>568</v>
      </c>
      <c r="D21" s="3">
        <v>43</v>
      </c>
      <c r="E21" s="3">
        <v>47</v>
      </c>
      <c r="F21" s="7">
        <f t="shared" si="0"/>
        <v>90</v>
      </c>
      <c r="G21" s="134">
        <v>13.2</v>
      </c>
      <c r="H21" s="136">
        <f t="shared" si="1"/>
        <v>76.8</v>
      </c>
      <c r="I21" s="1"/>
    </row>
    <row r="22" spans="2:9" ht="22.05" customHeight="1">
      <c r="B22" s="3" t="s">
        <v>586</v>
      </c>
      <c r="C22" s="140" t="s">
        <v>633</v>
      </c>
      <c r="D22" s="3">
        <v>54</v>
      </c>
      <c r="E22" s="3">
        <v>52</v>
      </c>
      <c r="F22" s="7">
        <f t="shared" si="0"/>
        <v>106</v>
      </c>
      <c r="G22" s="134">
        <v>28.8</v>
      </c>
      <c r="H22" s="136">
        <f t="shared" si="1"/>
        <v>77.2</v>
      </c>
      <c r="I22" s="1"/>
    </row>
    <row r="23" spans="2:9" ht="22.05" customHeight="1">
      <c r="B23" s="3" t="s">
        <v>585</v>
      </c>
      <c r="C23" s="140" t="s">
        <v>563</v>
      </c>
      <c r="D23" s="3">
        <v>45</v>
      </c>
      <c r="E23" s="3">
        <v>47</v>
      </c>
      <c r="F23" s="7">
        <f t="shared" si="0"/>
        <v>92</v>
      </c>
      <c r="G23" s="134">
        <v>14.4</v>
      </c>
      <c r="H23" s="136">
        <f t="shared" si="1"/>
        <v>77.599999999999994</v>
      </c>
      <c r="I23" s="1"/>
    </row>
    <row r="24" spans="2:9" ht="22.05" customHeight="1">
      <c r="B24" s="3" t="s">
        <v>583</v>
      </c>
      <c r="C24" s="140" t="s">
        <v>564</v>
      </c>
      <c r="D24" s="3">
        <v>57</v>
      </c>
      <c r="E24" s="3">
        <v>59</v>
      </c>
      <c r="F24" s="7">
        <f t="shared" si="0"/>
        <v>116</v>
      </c>
      <c r="G24" s="134">
        <v>38.4</v>
      </c>
      <c r="H24" s="136">
        <f t="shared" si="1"/>
        <v>77.599999999999994</v>
      </c>
      <c r="I24" s="2"/>
    </row>
    <row r="25" spans="2:9" ht="22.05" customHeight="1">
      <c r="B25" s="3" t="s">
        <v>615</v>
      </c>
      <c r="C25" s="140" t="s">
        <v>658</v>
      </c>
      <c r="D25" s="3">
        <v>54</v>
      </c>
      <c r="E25" s="3">
        <v>54</v>
      </c>
      <c r="F25" s="7">
        <f t="shared" si="0"/>
        <v>108</v>
      </c>
      <c r="G25" s="134">
        <v>30</v>
      </c>
      <c r="H25" s="136">
        <f t="shared" si="1"/>
        <v>78</v>
      </c>
      <c r="I25" s="1"/>
    </row>
    <row r="26" spans="2:9" ht="22.05" customHeight="1">
      <c r="B26" s="3" t="s">
        <v>616</v>
      </c>
      <c r="C26" s="140" t="s">
        <v>566</v>
      </c>
      <c r="D26" s="3">
        <v>49</v>
      </c>
      <c r="E26" s="3">
        <v>52</v>
      </c>
      <c r="F26" s="7">
        <f t="shared" si="0"/>
        <v>101</v>
      </c>
      <c r="G26" s="134">
        <v>22.8</v>
      </c>
      <c r="H26" s="136">
        <f t="shared" si="1"/>
        <v>78.2</v>
      </c>
      <c r="I26" s="1"/>
    </row>
    <row r="27" spans="2:9" ht="22.05" customHeight="1">
      <c r="B27" s="3" t="s">
        <v>617</v>
      </c>
      <c r="C27" s="140" t="s">
        <v>629</v>
      </c>
      <c r="D27" s="3">
        <v>45</v>
      </c>
      <c r="E27" s="3">
        <v>49</v>
      </c>
      <c r="F27" s="7">
        <f t="shared" si="0"/>
        <v>94</v>
      </c>
      <c r="G27" s="134">
        <v>15.6</v>
      </c>
      <c r="H27" s="136">
        <f t="shared" si="1"/>
        <v>78.400000000000006</v>
      </c>
      <c r="I27" s="1"/>
    </row>
    <row r="28" spans="2:9" ht="22.05" customHeight="1">
      <c r="B28" s="3" t="s">
        <v>618</v>
      </c>
      <c r="C28" s="140" t="s">
        <v>545</v>
      </c>
      <c r="D28" s="3">
        <v>47</v>
      </c>
      <c r="E28" s="3">
        <v>52</v>
      </c>
      <c r="F28" s="7">
        <f t="shared" si="0"/>
        <v>99</v>
      </c>
      <c r="G28" s="134">
        <v>20.399999999999999</v>
      </c>
      <c r="H28" s="136">
        <f t="shared" si="1"/>
        <v>78.599999999999994</v>
      </c>
      <c r="I28" s="1"/>
    </row>
    <row r="29" spans="2:9" ht="22.05" customHeight="1">
      <c r="B29" s="3" t="s">
        <v>619</v>
      </c>
      <c r="C29" s="140" t="s">
        <v>631</v>
      </c>
      <c r="D29" s="3">
        <v>49</v>
      </c>
      <c r="E29" s="3">
        <v>43</v>
      </c>
      <c r="F29" s="7">
        <f t="shared" si="0"/>
        <v>92</v>
      </c>
      <c r="G29" s="134">
        <v>13.2</v>
      </c>
      <c r="H29" s="136">
        <f t="shared" si="1"/>
        <v>78.8</v>
      </c>
      <c r="I29" s="1"/>
    </row>
    <row r="30" spans="2:9" ht="22.05" customHeight="1">
      <c r="B30" s="3" t="s">
        <v>620</v>
      </c>
      <c r="C30" s="140" t="s">
        <v>632</v>
      </c>
      <c r="D30" s="3">
        <v>46</v>
      </c>
      <c r="E30" s="3">
        <v>52</v>
      </c>
      <c r="F30" s="7">
        <f t="shared" si="0"/>
        <v>98</v>
      </c>
      <c r="G30" s="134">
        <v>19.2</v>
      </c>
      <c r="H30" s="136">
        <f t="shared" si="1"/>
        <v>78.8</v>
      </c>
    </row>
    <row r="31" spans="2:9" ht="22.05" customHeight="1">
      <c r="B31" s="3" t="s">
        <v>621</v>
      </c>
      <c r="C31" s="140" t="s">
        <v>640</v>
      </c>
      <c r="D31" s="3">
        <v>47</v>
      </c>
      <c r="E31" s="3">
        <v>55</v>
      </c>
      <c r="F31" s="7">
        <f t="shared" si="0"/>
        <v>102</v>
      </c>
      <c r="G31" s="134">
        <v>22.8</v>
      </c>
      <c r="H31" s="136">
        <f t="shared" si="1"/>
        <v>79.2</v>
      </c>
    </row>
    <row r="32" spans="2:9" ht="22.05" customHeight="1">
      <c r="B32" s="3" t="s">
        <v>622</v>
      </c>
      <c r="C32" s="140" t="s">
        <v>550</v>
      </c>
      <c r="D32" s="3">
        <v>51</v>
      </c>
      <c r="E32" s="3">
        <v>57</v>
      </c>
      <c r="F32" s="7">
        <f t="shared" si="0"/>
        <v>108</v>
      </c>
      <c r="G32" s="134">
        <v>28.8</v>
      </c>
      <c r="H32" s="136">
        <f t="shared" si="1"/>
        <v>79.2</v>
      </c>
    </row>
    <row r="33" spans="2:8" ht="22.05" customHeight="1">
      <c r="B33" s="3" t="s">
        <v>623</v>
      </c>
      <c r="C33" s="140" t="s">
        <v>570</v>
      </c>
      <c r="D33" s="3">
        <v>48</v>
      </c>
      <c r="E33" s="3">
        <v>47</v>
      </c>
      <c r="F33" s="7">
        <f t="shared" si="0"/>
        <v>95</v>
      </c>
      <c r="G33" s="134">
        <v>15.6</v>
      </c>
      <c r="H33" s="136">
        <f t="shared" si="1"/>
        <v>79.400000000000006</v>
      </c>
    </row>
    <row r="34" spans="2:8" ht="22.05" customHeight="1">
      <c r="B34" s="3" t="s">
        <v>624</v>
      </c>
      <c r="C34" s="140" t="s">
        <v>559</v>
      </c>
      <c r="D34" s="3">
        <v>55</v>
      </c>
      <c r="E34" s="3">
        <v>57</v>
      </c>
      <c r="F34" s="7">
        <f t="shared" si="0"/>
        <v>112</v>
      </c>
      <c r="G34" s="134">
        <v>32.4</v>
      </c>
      <c r="H34" s="136">
        <f t="shared" si="1"/>
        <v>79.599999999999994</v>
      </c>
    </row>
    <row r="35" spans="2:8" ht="22.05" customHeight="1">
      <c r="B35" s="3" t="s">
        <v>641</v>
      </c>
      <c r="C35" s="140" t="s">
        <v>634</v>
      </c>
      <c r="D35" s="3">
        <v>41</v>
      </c>
      <c r="E35" s="3">
        <v>51</v>
      </c>
      <c r="F35" s="7">
        <f t="shared" si="0"/>
        <v>92</v>
      </c>
      <c r="G35" s="134">
        <v>12</v>
      </c>
      <c r="H35" s="136">
        <f t="shared" si="1"/>
        <v>80</v>
      </c>
    </row>
    <row r="36" spans="2:8" ht="22.05" customHeight="1">
      <c r="B36" s="3" t="s">
        <v>642</v>
      </c>
      <c r="C36" s="140" t="s">
        <v>543</v>
      </c>
      <c r="D36" s="3">
        <v>48</v>
      </c>
      <c r="E36" s="3">
        <v>53</v>
      </c>
      <c r="F36" s="7">
        <f t="shared" si="0"/>
        <v>101</v>
      </c>
      <c r="G36" s="134">
        <v>20.399999999999999</v>
      </c>
      <c r="H36" s="136">
        <f t="shared" si="1"/>
        <v>80.599999999999994</v>
      </c>
    </row>
    <row r="37" spans="2:8" ht="22.05" customHeight="1">
      <c r="B37" s="3" t="s">
        <v>643</v>
      </c>
      <c r="C37" s="140" t="s">
        <v>636</v>
      </c>
      <c r="D37" s="3">
        <v>46</v>
      </c>
      <c r="E37" s="3">
        <v>57</v>
      </c>
      <c r="F37" s="7">
        <f t="shared" si="0"/>
        <v>103</v>
      </c>
      <c r="G37" s="134">
        <v>21.6</v>
      </c>
      <c r="H37" s="136">
        <f t="shared" si="1"/>
        <v>81.400000000000006</v>
      </c>
    </row>
    <row r="38" spans="2:8" ht="22.05" customHeight="1">
      <c r="B38" s="3" t="s">
        <v>644</v>
      </c>
      <c r="C38" s="140" t="s">
        <v>535</v>
      </c>
      <c r="D38" s="3">
        <v>52</v>
      </c>
      <c r="E38" s="3">
        <v>51</v>
      </c>
      <c r="F38" s="7">
        <f t="shared" si="0"/>
        <v>103</v>
      </c>
      <c r="G38" s="134">
        <v>21.6</v>
      </c>
      <c r="H38" s="136">
        <f t="shared" si="1"/>
        <v>81.400000000000006</v>
      </c>
    </row>
    <row r="39" spans="2:8" ht="22.05" customHeight="1">
      <c r="B39" s="3" t="s">
        <v>645</v>
      </c>
      <c r="C39" s="140" t="s">
        <v>557</v>
      </c>
      <c r="D39" s="3">
        <v>54</v>
      </c>
      <c r="E39" s="3">
        <v>55</v>
      </c>
      <c r="F39" s="7">
        <f t="shared" si="0"/>
        <v>109</v>
      </c>
      <c r="G39" s="134">
        <v>27.6</v>
      </c>
      <c r="H39" s="136">
        <f t="shared" si="1"/>
        <v>81.400000000000006</v>
      </c>
    </row>
    <row r="40" spans="2:8" ht="22.05" customHeight="1">
      <c r="B40" s="3" t="s">
        <v>646</v>
      </c>
      <c r="C40" s="140" t="s">
        <v>556</v>
      </c>
      <c r="D40" s="3">
        <v>57</v>
      </c>
      <c r="E40" s="3">
        <v>61</v>
      </c>
      <c r="F40" s="7">
        <f t="shared" si="0"/>
        <v>118</v>
      </c>
      <c r="G40" s="134">
        <v>34.799999999999997</v>
      </c>
      <c r="H40" s="136">
        <f t="shared" si="1"/>
        <v>83.2</v>
      </c>
    </row>
    <row r="41" spans="2:8" ht="22.05" customHeight="1">
      <c r="B41" s="3" t="s">
        <v>647</v>
      </c>
      <c r="C41" s="140" t="s">
        <v>638</v>
      </c>
      <c r="D41" s="3">
        <v>57</v>
      </c>
      <c r="E41" s="3">
        <v>59</v>
      </c>
      <c r="F41" s="7">
        <f t="shared" si="0"/>
        <v>116</v>
      </c>
      <c r="G41" s="134">
        <v>32.4</v>
      </c>
      <c r="H41" s="136">
        <f t="shared" si="1"/>
        <v>83.6</v>
      </c>
    </row>
    <row r="42" spans="2:8" ht="22.05" customHeight="1">
      <c r="B42" s="3" t="s">
        <v>652</v>
      </c>
      <c r="C42" s="140" t="s">
        <v>656</v>
      </c>
      <c r="D42" s="3">
        <v>51</v>
      </c>
      <c r="E42" s="3">
        <v>64</v>
      </c>
      <c r="F42" s="7">
        <f t="shared" ref="F42:F43" si="2">D42+E42</f>
        <v>115</v>
      </c>
      <c r="G42" s="134">
        <v>31.2</v>
      </c>
      <c r="H42" s="136">
        <f t="shared" ref="H42:H43" si="3">F42-G42</f>
        <v>83.8</v>
      </c>
    </row>
    <row r="43" spans="2:8" ht="22.05" customHeight="1">
      <c r="B43" s="3" t="s">
        <v>653</v>
      </c>
      <c r="C43" s="140" t="s">
        <v>538</v>
      </c>
      <c r="D43" s="3">
        <v>68</v>
      </c>
      <c r="E43" s="3">
        <v>64</v>
      </c>
      <c r="F43" s="7">
        <f t="shared" si="2"/>
        <v>132</v>
      </c>
      <c r="G43" s="134">
        <v>40</v>
      </c>
      <c r="H43" s="136">
        <f t="shared" si="3"/>
        <v>92</v>
      </c>
    </row>
    <row r="44" spans="2:8" ht="22.05" customHeight="1">
      <c r="C44" s="141"/>
    </row>
    <row r="45" spans="2:8" ht="22.05" customHeight="1">
      <c r="C45" s="141"/>
    </row>
    <row r="46" spans="2:8" ht="22.05" customHeight="1">
      <c r="B46" s="3" t="s">
        <v>537</v>
      </c>
      <c r="C46" s="140" t="s">
        <v>654</v>
      </c>
      <c r="D46" s="3">
        <v>42</v>
      </c>
      <c r="E46" s="3">
        <v>39</v>
      </c>
      <c r="F46" s="7">
        <f t="shared" ref="F46" si="4">D46+E46</f>
        <v>81</v>
      </c>
      <c r="G46" s="134">
        <v>7.2</v>
      </c>
      <c r="H46" s="136">
        <f t="shared" ref="H46" si="5">F46-G46</f>
        <v>73.8</v>
      </c>
    </row>
    <row r="47" spans="2:8" ht="22.05" customHeight="1">
      <c r="B47" s="20" t="s">
        <v>48</v>
      </c>
      <c r="C47" s="140" t="s">
        <v>529</v>
      </c>
      <c r="D47" s="7">
        <v>41</v>
      </c>
      <c r="E47" s="7">
        <v>47</v>
      </c>
      <c r="F47" s="7">
        <f t="shared" ref="F47:F48" si="6">D47+E47</f>
        <v>88</v>
      </c>
      <c r="G47" s="133">
        <v>15.6</v>
      </c>
      <c r="H47" s="136">
        <f t="shared" ref="H47:H48" si="7">F47-G47</f>
        <v>72.400000000000006</v>
      </c>
    </row>
    <row r="48" spans="2:8" ht="22.05" customHeight="1">
      <c r="B48" s="3" t="s">
        <v>371</v>
      </c>
      <c r="C48" s="140" t="s">
        <v>657</v>
      </c>
      <c r="D48" s="3">
        <v>50</v>
      </c>
      <c r="E48" s="3">
        <v>54</v>
      </c>
      <c r="F48" s="7">
        <f t="shared" si="6"/>
        <v>104</v>
      </c>
      <c r="G48" s="133">
        <v>28.8</v>
      </c>
      <c r="H48" s="136">
        <f t="shared" si="7"/>
        <v>75.2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CC06-AF09-405D-AAB8-C80B18CC71B5}">
  <dimension ref="B1:J49"/>
  <sheetViews>
    <sheetView zoomScale="85" zoomScaleNormal="85" workbookViewId="0">
      <selection activeCell="L18" sqref="L18"/>
    </sheetView>
  </sheetViews>
  <sheetFormatPr defaultColWidth="8.09765625" defaultRowHeight="17.399999999999999"/>
  <cols>
    <col min="1" max="1" width="2" style="81" customWidth="1"/>
    <col min="2" max="2" width="13.59765625" style="81" customWidth="1"/>
    <col min="3" max="3" width="15.69921875" style="81" customWidth="1"/>
    <col min="4" max="5" width="8.09765625" style="81"/>
    <col min="6" max="6" width="9.09765625" style="81" customWidth="1"/>
    <col min="7" max="7" width="8.09765625" style="135"/>
    <col min="8" max="8" width="10.19921875" style="135" customWidth="1"/>
    <col min="9" max="9" width="9.796875" style="81" customWidth="1"/>
    <col min="10" max="10" width="2.8984375" style="81" customWidth="1"/>
    <col min="11" max="16384" width="8.09765625" style="81"/>
  </cols>
  <sheetData>
    <row r="1" spans="2:10" ht="21.6">
      <c r="B1" s="23" t="s">
        <v>626</v>
      </c>
      <c r="C1" s="1"/>
      <c r="D1" s="2"/>
      <c r="E1" s="2"/>
      <c r="F1" s="2"/>
      <c r="G1" s="131"/>
      <c r="H1" s="131"/>
      <c r="I1" s="1"/>
    </row>
    <row r="2" spans="2:10" ht="19.2">
      <c r="B2" s="22" t="s">
        <v>627</v>
      </c>
      <c r="C2" s="1"/>
      <c r="D2" s="2"/>
      <c r="E2" s="2"/>
      <c r="F2" s="2"/>
      <c r="G2" s="131"/>
      <c r="H2" s="131"/>
      <c r="I2" s="1"/>
    </row>
    <row r="3" spans="2:10" ht="19.2">
      <c r="B3" s="118" t="s">
        <v>133</v>
      </c>
      <c r="C3" s="119" t="s">
        <v>132</v>
      </c>
      <c r="D3" s="118" t="s">
        <v>131</v>
      </c>
      <c r="E3" s="118" t="s">
        <v>130</v>
      </c>
      <c r="F3" s="117" t="s">
        <v>129</v>
      </c>
      <c r="G3" s="132" t="s">
        <v>128</v>
      </c>
      <c r="H3" s="132" t="s">
        <v>127</v>
      </c>
      <c r="I3" s="130"/>
    </row>
    <row r="4" spans="2:10" ht="19.2">
      <c r="B4" s="3" t="s">
        <v>608</v>
      </c>
      <c r="C4" s="137" t="s">
        <v>527</v>
      </c>
      <c r="D4" s="7">
        <v>44</v>
      </c>
      <c r="E4" s="7">
        <v>41</v>
      </c>
      <c r="F4" s="7">
        <f t="shared" ref="F4:F34" si="0">D4+E4</f>
        <v>85</v>
      </c>
      <c r="G4" s="133">
        <v>13.2</v>
      </c>
      <c r="H4" s="136">
        <f t="shared" ref="H4:H34" si="1">F4-G4</f>
        <v>71.8</v>
      </c>
      <c r="I4" s="129"/>
    </row>
    <row r="5" spans="2:10" ht="19.2">
      <c r="B5" s="3" t="s">
        <v>607</v>
      </c>
      <c r="C5" s="137" t="s">
        <v>555</v>
      </c>
      <c r="D5" s="3">
        <v>39</v>
      </c>
      <c r="E5" s="3">
        <v>45</v>
      </c>
      <c r="F5" s="7">
        <f t="shared" si="0"/>
        <v>84</v>
      </c>
      <c r="G5" s="134">
        <v>12</v>
      </c>
      <c r="H5" s="136">
        <f t="shared" si="1"/>
        <v>72</v>
      </c>
      <c r="I5" s="129"/>
    </row>
    <row r="6" spans="2:10" ht="19.2">
      <c r="B6" s="3" t="s">
        <v>606</v>
      </c>
      <c r="C6" s="137" t="s">
        <v>569</v>
      </c>
      <c r="D6" s="3">
        <v>46</v>
      </c>
      <c r="E6" s="3">
        <v>44</v>
      </c>
      <c r="F6" s="7">
        <f t="shared" si="0"/>
        <v>90</v>
      </c>
      <c r="G6" s="133">
        <v>18</v>
      </c>
      <c r="H6" s="136">
        <f t="shared" si="1"/>
        <v>72</v>
      </c>
      <c r="I6" s="129"/>
      <c r="J6" s="2"/>
    </row>
    <row r="7" spans="2:10" ht="19.2">
      <c r="B7" s="3" t="s">
        <v>605</v>
      </c>
      <c r="C7" s="137" t="s">
        <v>630</v>
      </c>
      <c r="D7" s="3">
        <v>42</v>
      </c>
      <c r="E7" s="3">
        <v>45</v>
      </c>
      <c r="F7" s="7">
        <f t="shared" si="0"/>
        <v>87</v>
      </c>
      <c r="G7" s="134">
        <v>15.6</v>
      </c>
      <c r="H7" s="136">
        <f t="shared" si="1"/>
        <v>71.400000000000006</v>
      </c>
      <c r="I7" s="129"/>
    </row>
    <row r="8" spans="2:10" ht="19.2">
      <c r="B8" s="3" t="s">
        <v>603</v>
      </c>
      <c r="C8" s="137" t="s">
        <v>568</v>
      </c>
      <c r="D8" s="3">
        <v>39</v>
      </c>
      <c r="E8" s="3">
        <v>42</v>
      </c>
      <c r="F8" s="7">
        <f t="shared" si="0"/>
        <v>81</v>
      </c>
      <c r="G8" s="134">
        <v>8.4</v>
      </c>
      <c r="H8" s="136">
        <f t="shared" si="1"/>
        <v>72.599999999999994</v>
      </c>
      <c r="I8" s="79"/>
    </row>
    <row r="9" spans="2:10" ht="19.2">
      <c r="B9" s="3" t="s">
        <v>602</v>
      </c>
      <c r="C9" s="137" t="s">
        <v>634</v>
      </c>
      <c r="D9" s="3">
        <v>46</v>
      </c>
      <c r="E9" s="3">
        <v>47</v>
      </c>
      <c r="F9" s="7">
        <f t="shared" si="0"/>
        <v>93</v>
      </c>
      <c r="G9" s="133">
        <v>20.399999999999999</v>
      </c>
      <c r="H9" s="136">
        <f t="shared" si="1"/>
        <v>72.599999999999994</v>
      </c>
      <c r="I9" s="1"/>
    </row>
    <row r="10" spans="2:10" ht="19.2">
      <c r="B10" s="3" t="s">
        <v>601</v>
      </c>
      <c r="C10" s="137" t="s">
        <v>553</v>
      </c>
      <c r="D10" s="3">
        <v>51</v>
      </c>
      <c r="E10" s="3">
        <v>46</v>
      </c>
      <c r="F10" s="7">
        <f t="shared" si="0"/>
        <v>97</v>
      </c>
      <c r="G10" s="133">
        <v>24</v>
      </c>
      <c r="H10" s="136">
        <f t="shared" si="1"/>
        <v>73</v>
      </c>
      <c r="I10" s="1"/>
    </row>
    <row r="11" spans="2:10" ht="19.2">
      <c r="B11" s="3" t="s">
        <v>599</v>
      </c>
      <c r="C11" s="137" t="s">
        <v>554</v>
      </c>
      <c r="D11" s="3">
        <v>49</v>
      </c>
      <c r="E11" s="3">
        <v>47</v>
      </c>
      <c r="F11" s="7">
        <f t="shared" si="0"/>
        <v>96</v>
      </c>
      <c r="G11" s="134">
        <v>22.8</v>
      </c>
      <c r="H11" s="136">
        <f t="shared" si="1"/>
        <v>73.2</v>
      </c>
      <c r="I11" s="1"/>
    </row>
    <row r="12" spans="2:10" ht="19.2">
      <c r="B12" s="3" t="s">
        <v>598</v>
      </c>
      <c r="C12" s="137" t="s">
        <v>558</v>
      </c>
      <c r="D12" s="3">
        <v>45</v>
      </c>
      <c r="E12" s="3">
        <v>47</v>
      </c>
      <c r="F12" s="7">
        <f t="shared" si="0"/>
        <v>92</v>
      </c>
      <c r="G12" s="133">
        <v>18</v>
      </c>
      <c r="H12" s="136">
        <f t="shared" si="1"/>
        <v>74</v>
      </c>
      <c r="I12" s="1"/>
    </row>
    <row r="13" spans="2:10" ht="19.2">
      <c r="B13" s="3" t="s">
        <v>597</v>
      </c>
      <c r="C13" s="137" t="s">
        <v>639</v>
      </c>
      <c r="D13" s="3">
        <v>48</v>
      </c>
      <c r="E13" s="3">
        <v>49</v>
      </c>
      <c r="F13" s="7">
        <f t="shared" si="0"/>
        <v>97</v>
      </c>
      <c r="G13" s="134">
        <v>22.8</v>
      </c>
      <c r="H13" s="136">
        <f t="shared" si="1"/>
        <v>74.2</v>
      </c>
      <c r="I13" s="2"/>
    </row>
    <row r="14" spans="2:10" ht="19.2">
      <c r="B14" s="3" t="s">
        <v>596</v>
      </c>
      <c r="C14" s="137" t="s">
        <v>632</v>
      </c>
      <c r="D14" s="3">
        <v>46</v>
      </c>
      <c r="E14" s="3">
        <v>44</v>
      </c>
      <c r="F14" s="7">
        <f t="shared" si="0"/>
        <v>90</v>
      </c>
      <c r="G14" s="134">
        <v>15.6</v>
      </c>
      <c r="H14" s="136">
        <f t="shared" si="1"/>
        <v>74.400000000000006</v>
      </c>
      <c r="I14" s="1"/>
    </row>
    <row r="15" spans="2:10" ht="19.2">
      <c r="B15" s="3" t="s">
        <v>595</v>
      </c>
      <c r="C15" s="137" t="s">
        <v>570</v>
      </c>
      <c r="D15" s="3">
        <v>43</v>
      </c>
      <c r="E15" s="3">
        <v>51</v>
      </c>
      <c r="F15" s="7">
        <f t="shared" si="0"/>
        <v>94</v>
      </c>
      <c r="G15" s="134">
        <v>19.2</v>
      </c>
      <c r="H15" s="136">
        <f t="shared" si="1"/>
        <v>74.8</v>
      </c>
      <c r="I15" s="1"/>
    </row>
    <row r="16" spans="2:10" ht="19.2">
      <c r="B16" s="3" t="s">
        <v>593</v>
      </c>
      <c r="C16" s="137" t="s">
        <v>550</v>
      </c>
      <c r="D16" s="3">
        <v>54</v>
      </c>
      <c r="E16" s="3">
        <v>50</v>
      </c>
      <c r="F16" s="7">
        <f t="shared" si="0"/>
        <v>104</v>
      </c>
      <c r="G16" s="133">
        <v>28.8</v>
      </c>
      <c r="H16" s="136">
        <f t="shared" si="1"/>
        <v>75.2</v>
      </c>
      <c r="I16" s="2"/>
    </row>
    <row r="17" spans="2:9" ht="19.2">
      <c r="B17" s="3" t="s">
        <v>592</v>
      </c>
      <c r="C17" s="139" t="s">
        <v>535</v>
      </c>
      <c r="D17" s="3">
        <v>49</v>
      </c>
      <c r="E17" s="3">
        <v>48</v>
      </c>
      <c r="F17" s="7">
        <f t="shared" si="0"/>
        <v>97</v>
      </c>
      <c r="G17" s="134">
        <v>21.6</v>
      </c>
      <c r="H17" s="136">
        <f t="shared" si="1"/>
        <v>75.400000000000006</v>
      </c>
      <c r="I17" s="2"/>
    </row>
    <row r="18" spans="2:9" ht="19.2">
      <c r="B18" s="3" t="s">
        <v>477</v>
      </c>
      <c r="C18" s="137" t="s">
        <v>629</v>
      </c>
      <c r="D18" s="3">
        <v>48</v>
      </c>
      <c r="E18" s="3">
        <v>49</v>
      </c>
      <c r="F18" s="7">
        <f t="shared" si="0"/>
        <v>97</v>
      </c>
      <c r="G18" s="134">
        <v>21.6</v>
      </c>
      <c r="H18" s="136">
        <f t="shared" si="1"/>
        <v>75.400000000000006</v>
      </c>
      <c r="I18" s="1"/>
    </row>
    <row r="19" spans="2:9" ht="19.2">
      <c r="B19" s="3" t="s">
        <v>590</v>
      </c>
      <c r="C19" s="137" t="s">
        <v>567</v>
      </c>
      <c r="D19" s="3">
        <v>43</v>
      </c>
      <c r="E19" s="3">
        <v>45</v>
      </c>
      <c r="F19" s="7">
        <f t="shared" si="0"/>
        <v>88</v>
      </c>
      <c r="G19" s="134">
        <v>12</v>
      </c>
      <c r="H19" s="136">
        <f t="shared" si="1"/>
        <v>76</v>
      </c>
      <c r="I19" s="1"/>
    </row>
    <row r="20" spans="2:9" ht="19.2">
      <c r="B20" s="3" t="s">
        <v>589</v>
      </c>
      <c r="C20" s="137" t="s">
        <v>549</v>
      </c>
      <c r="D20" s="3">
        <v>45</v>
      </c>
      <c r="E20" s="3">
        <v>49</v>
      </c>
      <c r="F20" s="7">
        <f t="shared" si="0"/>
        <v>94</v>
      </c>
      <c r="G20" s="133">
        <v>18</v>
      </c>
      <c r="H20" s="136">
        <f t="shared" si="1"/>
        <v>76</v>
      </c>
      <c r="I20" s="1"/>
    </row>
    <row r="21" spans="2:9" ht="19.05" customHeight="1">
      <c r="B21" s="3" t="s">
        <v>588</v>
      </c>
      <c r="C21" s="137" t="s">
        <v>566</v>
      </c>
      <c r="D21" s="3">
        <v>51</v>
      </c>
      <c r="E21" s="3">
        <v>49</v>
      </c>
      <c r="F21" s="7">
        <f t="shared" si="0"/>
        <v>100</v>
      </c>
      <c r="G21" s="134">
        <v>24</v>
      </c>
      <c r="H21" s="136">
        <f t="shared" si="1"/>
        <v>76</v>
      </c>
      <c r="I21" s="1"/>
    </row>
    <row r="22" spans="2:9" ht="19.05" customHeight="1">
      <c r="B22" s="3" t="s">
        <v>586</v>
      </c>
      <c r="C22" s="137" t="s">
        <v>539</v>
      </c>
      <c r="D22" s="3">
        <v>44</v>
      </c>
      <c r="E22" s="3">
        <v>48</v>
      </c>
      <c r="F22" s="7">
        <f t="shared" si="0"/>
        <v>92</v>
      </c>
      <c r="G22" s="134">
        <v>15.6</v>
      </c>
      <c r="H22" s="136">
        <f t="shared" si="1"/>
        <v>76.400000000000006</v>
      </c>
      <c r="I22" s="1"/>
    </row>
    <row r="23" spans="2:9" ht="19.05" customHeight="1">
      <c r="B23" s="3" t="s">
        <v>585</v>
      </c>
      <c r="C23" s="137" t="s">
        <v>543</v>
      </c>
      <c r="D23" s="3">
        <v>50</v>
      </c>
      <c r="E23" s="3">
        <v>47</v>
      </c>
      <c r="F23" s="7">
        <f t="shared" si="0"/>
        <v>97</v>
      </c>
      <c r="G23" s="134">
        <v>20.399999999999999</v>
      </c>
      <c r="H23" s="136">
        <f t="shared" si="1"/>
        <v>76.599999999999994</v>
      </c>
      <c r="I23" s="1"/>
    </row>
    <row r="24" spans="2:9" ht="19.05" customHeight="1">
      <c r="B24" s="3" t="s">
        <v>583</v>
      </c>
      <c r="C24" s="137" t="s">
        <v>636</v>
      </c>
      <c r="D24" s="3">
        <v>49</v>
      </c>
      <c r="E24" s="3">
        <v>48</v>
      </c>
      <c r="F24" s="7">
        <f t="shared" si="0"/>
        <v>97</v>
      </c>
      <c r="G24" s="134">
        <v>20.399999999999999</v>
      </c>
      <c r="H24" s="136">
        <f t="shared" si="1"/>
        <v>76.599999999999994</v>
      </c>
      <c r="I24" s="2"/>
    </row>
    <row r="25" spans="2:9" ht="19.05" customHeight="1">
      <c r="B25" s="3" t="s">
        <v>615</v>
      </c>
      <c r="C25" s="137" t="s">
        <v>559</v>
      </c>
      <c r="D25" s="3">
        <v>50</v>
      </c>
      <c r="E25" s="3">
        <v>53</v>
      </c>
      <c r="F25" s="7">
        <f t="shared" si="0"/>
        <v>103</v>
      </c>
      <c r="G25" s="134">
        <v>26.4</v>
      </c>
      <c r="H25" s="136">
        <f t="shared" si="1"/>
        <v>76.599999999999994</v>
      </c>
      <c r="I25" s="1"/>
    </row>
    <row r="26" spans="2:9" ht="19.05" customHeight="1">
      <c r="B26" s="3" t="s">
        <v>616</v>
      </c>
      <c r="C26" s="137" t="s">
        <v>635</v>
      </c>
      <c r="D26" s="3">
        <v>42</v>
      </c>
      <c r="E26" s="3">
        <v>48</v>
      </c>
      <c r="F26" s="7">
        <f t="shared" si="0"/>
        <v>90</v>
      </c>
      <c r="G26" s="134">
        <v>13.2</v>
      </c>
      <c r="H26" s="136">
        <f t="shared" si="1"/>
        <v>76.8</v>
      </c>
      <c r="I26" s="1"/>
    </row>
    <row r="27" spans="2:9" ht="19.05" customHeight="1">
      <c r="B27" s="3" t="s">
        <v>617</v>
      </c>
      <c r="C27" s="137" t="s">
        <v>560</v>
      </c>
      <c r="D27" s="3">
        <v>50</v>
      </c>
      <c r="E27" s="3">
        <v>46</v>
      </c>
      <c r="F27" s="7">
        <f t="shared" si="0"/>
        <v>96</v>
      </c>
      <c r="G27" s="134">
        <v>19.2</v>
      </c>
      <c r="H27" s="136">
        <f t="shared" si="1"/>
        <v>76.8</v>
      </c>
      <c r="I27" s="1"/>
    </row>
    <row r="28" spans="2:9" ht="19.05" customHeight="1">
      <c r="B28" s="3" t="s">
        <v>618</v>
      </c>
      <c r="C28" s="137" t="s">
        <v>536</v>
      </c>
      <c r="D28" s="3">
        <v>51</v>
      </c>
      <c r="E28" s="3">
        <v>57</v>
      </c>
      <c r="F28" s="7">
        <f t="shared" si="0"/>
        <v>108</v>
      </c>
      <c r="G28" s="134">
        <v>31.2</v>
      </c>
      <c r="H28" s="136">
        <f t="shared" si="1"/>
        <v>76.8</v>
      </c>
      <c r="I28" s="1"/>
    </row>
    <row r="29" spans="2:9" ht="19.05" customHeight="1">
      <c r="B29" s="3" t="s">
        <v>619</v>
      </c>
      <c r="C29" s="137" t="s">
        <v>564</v>
      </c>
      <c r="D29" s="3">
        <v>57</v>
      </c>
      <c r="E29" s="3">
        <v>51</v>
      </c>
      <c r="F29" s="7">
        <f t="shared" si="0"/>
        <v>108</v>
      </c>
      <c r="G29" s="134">
        <v>31.2</v>
      </c>
      <c r="H29" s="136">
        <f t="shared" si="1"/>
        <v>76.8</v>
      </c>
      <c r="I29" s="1"/>
    </row>
    <row r="30" spans="2:9" ht="19.05" customHeight="1">
      <c r="B30" s="3" t="s">
        <v>620</v>
      </c>
      <c r="C30" s="137" t="s">
        <v>529</v>
      </c>
      <c r="D30" s="3">
        <v>45</v>
      </c>
      <c r="E30" s="3">
        <v>43</v>
      </c>
      <c r="F30" s="7">
        <f t="shared" si="0"/>
        <v>88</v>
      </c>
      <c r="G30" s="134">
        <v>10.8</v>
      </c>
      <c r="H30" s="136">
        <f t="shared" si="1"/>
        <v>77.2</v>
      </c>
    </row>
    <row r="31" spans="2:9" ht="19.05" customHeight="1">
      <c r="B31" s="3" t="s">
        <v>621</v>
      </c>
      <c r="C31" s="137" t="s">
        <v>633</v>
      </c>
      <c r="D31" s="3">
        <v>51</v>
      </c>
      <c r="E31" s="3">
        <v>49</v>
      </c>
      <c r="F31" s="7">
        <f t="shared" si="0"/>
        <v>100</v>
      </c>
      <c r="G31" s="134">
        <v>22.8</v>
      </c>
      <c r="H31" s="136">
        <f t="shared" si="1"/>
        <v>77.2</v>
      </c>
    </row>
    <row r="32" spans="2:9" ht="19.05" customHeight="1">
      <c r="B32" s="3" t="s">
        <v>622</v>
      </c>
      <c r="C32" s="137" t="s">
        <v>640</v>
      </c>
      <c r="D32" s="3">
        <v>45</v>
      </c>
      <c r="E32" s="3">
        <v>48</v>
      </c>
      <c r="F32" s="7">
        <f t="shared" si="0"/>
        <v>93</v>
      </c>
      <c r="G32" s="134">
        <v>15.6</v>
      </c>
      <c r="H32" s="136">
        <f t="shared" si="1"/>
        <v>77.400000000000006</v>
      </c>
    </row>
    <row r="33" spans="2:8" ht="19.05" customHeight="1">
      <c r="B33" s="3" t="s">
        <v>623</v>
      </c>
      <c r="C33" s="139" t="s">
        <v>628</v>
      </c>
      <c r="D33" s="3">
        <v>46</v>
      </c>
      <c r="E33" s="3">
        <v>52</v>
      </c>
      <c r="F33" s="7">
        <f t="shared" si="0"/>
        <v>98</v>
      </c>
      <c r="G33" s="134">
        <v>20.399999999999999</v>
      </c>
      <c r="H33" s="136">
        <f t="shared" si="1"/>
        <v>77.599999999999994</v>
      </c>
    </row>
    <row r="34" spans="2:8" ht="19.05" customHeight="1">
      <c r="B34" s="3" t="s">
        <v>624</v>
      </c>
      <c r="C34" s="137" t="s">
        <v>563</v>
      </c>
      <c r="D34" s="3">
        <v>46</v>
      </c>
      <c r="E34" s="3">
        <v>47</v>
      </c>
      <c r="F34" s="7">
        <f t="shared" si="0"/>
        <v>93</v>
      </c>
      <c r="G34" s="134">
        <v>14.4</v>
      </c>
      <c r="H34" s="136">
        <f t="shared" si="1"/>
        <v>78.599999999999994</v>
      </c>
    </row>
    <row r="35" spans="2:8" ht="19.2">
      <c r="B35" s="3" t="s">
        <v>641</v>
      </c>
      <c r="C35" s="137" t="s">
        <v>565</v>
      </c>
      <c r="D35" s="3">
        <v>55</v>
      </c>
      <c r="E35" s="3">
        <v>49</v>
      </c>
      <c r="F35" s="7">
        <f t="shared" ref="F35:F40" si="2">D35+E35</f>
        <v>104</v>
      </c>
      <c r="G35" s="134">
        <v>25.2</v>
      </c>
      <c r="H35" s="136">
        <f t="shared" ref="H35:H40" si="3">F35-G35</f>
        <v>78.8</v>
      </c>
    </row>
    <row r="36" spans="2:8" ht="19.2">
      <c r="B36" s="3" t="s">
        <v>642</v>
      </c>
      <c r="C36" s="139" t="s">
        <v>638</v>
      </c>
      <c r="D36" s="3">
        <v>56</v>
      </c>
      <c r="E36" s="3">
        <v>52</v>
      </c>
      <c r="F36" s="7">
        <f t="shared" si="2"/>
        <v>108</v>
      </c>
      <c r="G36" s="134">
        <v>28.8</v>
      </c>
      <c r="H36" s="136">
        <f t="shared" si="3"/>
        <v>79.2</v>
      </c>
    </row>
    <row r="37" spans="2:8" ht="19.2">
      <c r="B37" s="3" t="s">
        <v>643</v>
      </c>
      <c r="C37" s="137" t="s">
        <v>545</v>
      </c>
      <c r="D37" s="3">
        <v>50</v>
      </c>
      <c r="E37" s="3">
        <v>50</v>
      </c>
      <c r="F37" s="7">
        <f t="shared" si="2"/>
        <v>100</v>
      </c>
      <c r="G37" s="134">
        <v>20.399999999999999</v>
      </c>
      <c r="H37" s="136">
        <f t="shared" si="3"/>
        <v>79.599999999999994</v>
      </c>
    </row>
    <row r="38" spans="2:8" ht="19.2">
      <c r="B38" s="3" t="s">
        <v>644</v>
      </c>
      <c r="C38" s="137" t="s">
        <v>556</v>
      </c>
      <c r="D38" s="3">
        <v>52</v>
      </c>
      <c r="E38" s="3">
        <v>56</v>
      </c>
      <c r="F38" s="7">
        <f t="shared" si="2"/>
        <v>108</v>
      </c>
      <c r="G38" s="134">
        <v>27.6</v>
      </c>
      <c r="H38" s="136">
        <f t="shared" si="3"/>
        <v>80.400000000000006</v>
      </c>
    </row>
    <row r="39" spans="2:8" ht="19.2">
      <c r="B39" s="3" t="s">
        <v>645</v>
      </c>
      <c r="C39" s="137" t="s">
        <v>637</v>
      </c>
      <c r="D39" s="3">
        <v>53</v>
      </c>
      <c r="E39" s="3">
        <v>47</v>
      </c>
      <c r="F39" s="7">
        <f t="shared" si="2"/>
        <v>100</v>
      </c>
      <c r="G39" s="134">
        <v>19.2</v>
      </c>
      <c r="H39" s="136">
        <f t="shared" si="3"/>
        <v>80.8</v>
      </c>
    </row>
    <row r="40" spans="2:8" ht="19.2">
      <c r="B40" s="3" t="s">
        <v>646</v>
      </c>
      <c r="C40" s="137" t="s">
        <v>557</v>
      </c>
      <c r="D40" s="3">
        <v>53</v>
      </c>
      <c r="E40" s="3">
        <v>56</v>
      </c>
      <c r="F40" s="7">
        <f t="shared" si="2"/>
        <v>109</v>
      </c>
      <c r="G40" s="134">
        <v>27.6</v>
      </c>
      <c r="H40" s="136">
        <f t="shared" si="3"/>
        <v>81.400000000000006</v>
      </c>
    </row>
    <row r="41" spans="2:8" ht="19.2">
      <c r="B41" s="3" t="s">
        <v>647</v>
      </c>
      <c r="C41" s="137" t="s">
        <v>631</v>
      </c>
      <c r="D41" s="3">
        <v>49</v>
      </c>
      <c r="E41" s="3">
        <v>54</v>
      </c>
      <c r="F41" s="7">
        <f t="shared" ref="F41" si="4">D41+E41</f>
        <v>103</v>
      </c>
      <c r="G41" s="134">
        <v>20.399999999999999</v>
      </c>
      <c r="H41" s="136">
        <f t="shared" ref="H41" si="5">F41-G41</f>
        <v>82.6</v>
      </c>
    </row>
    <row r="42" spans="2:8" ht="19.2">
      <c r="C42" s="138"/>
    </row>
    <row r="43" spans="2:8" ht="19.2">
      <c r="B43" s="3" t="s">
        <v>537</v>
      </c>
      <c r="C43" s="137" t="s">
        <v>568</v>
      </c>
      <c r="D43" s="3">
        <v>39</v>
      </c>
      <c r="E43" s="3">
        <v>42</v>
      </c>
      <c r="F43" s="7">
        <f t="shared" ref="F43:F45" si="6">D43+E43</f>
        <v>81</v>
      </c>
      <c r="G43" s="134">
        <v>8.4</v>
      </c>
      <c r="H43" s="136">
        <f t="shared" ref="H43:H45" si="7">F43-G43</f>
        <v>72.599999999999994</v>
      </c>
    </row>
    <row r="44" spans="2:8" ht="19.2">
      <c r="B44" s="20" t="s">
        <v>48</v>
      </c>
      <c r="C44" s="137" t="s">
        <v>527</v>
      </c>
      <c r="D44" s="7">
        <v>44</v>
      </c>
      <c r="E44" s="7">
        <v>41</v>
      </c>
      <c r="F44" s="7">
        <f t="shared" si="6"/>
        <v>85</v>
      </c>
      <c r="G44" s="133">
        <v>13.2</v>
      </c>
      <c r="H44" s="136">
        <f t="shared" si="7"/>
        <v>71.8</v>
      </c>
    </row>
    <row r="45" spans="2:8" ht="19.2">
      <c r="B45" s="3" t="s">
        <v>371</v>
      </c>
      <c r="C45" s="139" t="s">
        <v>535</v>
      </c>
      <c r="D45" s="3">
        <v>49</v>
      </c>
      <c r="E45" s="3">
        <v>48</v>
      </c>
      <c r="F45" s="7">
        <f t="shared" si="6"/>
        <v>97</v>
      </c>
      <c r="G45" s="134">
        <v>21.6</v>
      </c>
      <c r="H45" s="136">
        <f t="shared" si="7"/>
        <v>75.400000000000006</v>
      </c>
    </row>
    <row r="47" spans="2:8">
      <c r="B47" s="81" t="s">
        <v>648</v>
      </c>
    </row>
    <row r="48" spans="2:8">
      <c r="B48" s="81" t="s">
        <v>649</v>
      </c>
    </row>
    <row r="49" spans="2:2">
      <c r="B49" s="81" t="s">
        <v>650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38</vt:i4>
      </vt:variant>
    </vt:vector>
  </HeadingPairs>
  <TitlesOfParts>
    <vt:vector size="38" baseType="lpstr">
      <vt:lpstr>2024 0405</vt:lpstr>
      <vt:lpstr>2023 1208</vt:lpstr>
      <vt:lpstr>2023 1013</vt:lpstr>
      <vt:lpstr>2022 1209</vt:lpstr>
      <vt:lpstr>2022 1014</vt:lpstr>
      <vt:lpstr>2022 0603</vt:lpstr>
      <vt:lpstr>2022 04 01</vt:lpstr>
      <vt:lpstr>2021 12 10</vt:lpstr>
      <vt:lpstr>2021 04 02</vt:lpstr>
      <vt:lpstr>APR15</vt:lpstr>
      <vt:lpstr>Sheet3</vt:lpstr>
      <vt:lpstr>Sheet6</vt:lpstr>
      <vt:lpstr>Sheet7</vt:lpstr>
      <vt:lpstr>Sheet8</vt:lpstr>
      <vt:lpstr>AUG15</vt:lpstr>
      <vt:lpstr>OCT02</vt:lpstr>
      <vt:lpstr>Sheet12</vt:lpstr>
      <vt:lpstr>DEC15</vt:lpstr>
      <vt:lpstr>APR16</vt:lpstr>
      <vt:lpstr>AUG16</vt:lpstr>
      <vt:lpstr>OCT16</vt:lpstr>
      <vt:lpstr>DEC2</vt:lpstr>
      <vt:lpstr>APR17</vt:lpstr>
      <vt:lpstr>JUN17</vt:lpstr>
      <vt:lpstr>OCT17</vt:lpstr>
      <vt:lpstr>DEC17</vt:lpstr>
      <vt:lpstr>APR18</vt:lpstr>
      <vt:lpstr>JUN18</vt:lpstr>
      <vt:lpstr>OCT18</vt:lpstr>
      <vt:lpstr>DEC18</vt:lpstr>
      <vt:lpstr>APR05</vt:lpstr>
      <vt:lpstr>190726</vt:lpstr>
      <vt:lpstr>191011</vt:lpstr>
      <vt:lpstr>191213</vt:lpstr>
      <vt:lpstr>200403</vt:lpstr>
      <vt:lpstr>201030</vt:lpstr>
      <vt:lpstr>201211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大西英男</dc:creator>
  <cp:lastModifiedBy>英男 大西</cp:lastModifiedBy>
  <dcterms:created xsi:type="dcterms:W3CDTF">2015-06-05T18:19:34Z</dcterms:created>
  <dcterms:modified xsi:type="dcterms:W3CDTF">2024-04-12T01:17:03Z</dcterms:modified>
</cp:coreProperties>
</file>